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0320" windowHeight="9300" tabRatio="839" activeTab="0"/>
  </bookViews>
  <sheets>
    <sheet name="Год. гр ВЛ" sheetId="1" r:id="rId1"/>
    <sheet name="Год. гр. ТП" sheetId="2" r:id="rId2"/>
  </sheets>
  <definedNames>
    <definedName name="_xlnm.Print_Titles" localSheetId="0">'Год. гр ВЛ'!$11:$11</definedName>
    <definedName name="_xlnm.Print_Area" localSheetId="0">'Год. гр ВЛ'!$A$1:$I$121</definedName>
    <definedName name="_xlnm.Print_Area" localSheetId="1">'Год. гр. ТП'!$A$1:$I$147</definedName>
  </definedNames>
  <calcPr fullCalcOnLoad="1"/>
</workbook>
</file>

<file path=xl/sharedStrings.xml><?xml version="1.0" encoding="utf-8"?>
<sst xmlns="http://schemas.openxmlformats.org/spreadsheetml/2006/main" count="674" uniqueCount="208">
  <si>
    <t>1.</t>
  </si>
  <si>
    <t>2.</t>
  </si>
  <si>
    <t>3.</t>
  </si>
  <si>
    <t>4.</t>
  </si>
  <si>
    <t>5.</t>
  </si>
  <si>
    <t>6.</t>
  </si>
  <si>
    <t>Перетяжка провода</t>
  </si>
  <si>
    <t>км.</t>
  </si>
  <si>
    <t>7.</t>
  </si>
  <si>
    <t>Расчистка трассы</t>
  </si>
  <si>
    <t>Срок исполнения</t>
  </si>
  <si>
    <t>Октябрь</t>
  </si>
  <si>
    <t>к-т</t>
  </si>
  <si>
    <t>УТВЕРЖДАЮ</t>
  </si>
  <si>
    <t>ГОДОВОЙ ГРАФИК</t>
  </si>
  <si>
    <t>№№ п.п.</t>
  </si>
  <si>
    <t>Наименование ремонтируемого объекта</t>
  </si>
  <si>
    <t>Год  послед. ремонта</t>
  </si>
  <si>
    <t>Наименование работ</t>
  </si>
  <si>
    <t xml:space="preserve">Един. измер.  </t>
  </si>
  <si>
    <t>Объем работ</t>
  </si>
  <si>
    <t>Трудозатраты</t>
  </si>
  <si>
    <t>на единицу</t>
  </si>
  <si>
    <t>всего</t>
  </si>
  <si>
    <t>1. Эксплуатационные работы.</t>
  </si>
  <si>
    <t>Текущий ремонт</t>
  </si>
  <si>
    <t xml:space="preserve"> </t>
  </si>
  <si>
    <t>а) перетяжка провода</t>
  </si>
  <si>
    <t>Январь</t>
  </si>
  <si>
    <t>шт.</t>
  </si>
  <si>
    <t>Июнь</t>
  </si>
  <si>
    <t>Ревизия болтовых соединеий</t>
  </si>
  <si>
    <t>Верховой осмотр с выборочной проверкой провода</t>
  </si>
  <si>
    <t>опор</t>
  </si>
  <si>
    <t>Проверка ж/б опор</t>
  </si>
  <si>
    <t>Проверка разрядников</t>
  </si>
  <si>
    <t>Март</t>
  </si>
  <si>
    <t>Ноябрь</t>
  </si>
  <si>
    <t>Проверка ж/б приставок</t>
  </si>
  <si>
    <t xml:space="preserve">Замер загнивания древесины </t>
  </si>
  <si>
    <t>Апрель</t>
  </si>
  <si>
    <t>Февраль</t>
  </si>
  <si>
    <t xml:space="preserve">в) выправка опор  </t>
  </si>
  <si>
    <t>Май</t>
  </si>
  <si>
    <t>г) расчистка трассы</t>
  </si>
  <si>
    <t xml:space="preserve">д) нумерация опор </t>
  </si>
  <si>
    <t>Декабрь</t>
  </si>
  <si>
    <t>Все ВЛ-0.4кВ</t>
  </si>
  <si>
    <t>Периодический осмотр</t>
  </si>
  <si>
    <t>Контрольный осмотр</t>
  </si>
  <si>
    <t>Июль</t>
  </si>
  <si>
    <t>Все ВЛ-6 кВ</t>
  </si>
  <si>
    <t>Итого по текущему ремонту и эксплуатации</t>
  </si>
  <si>
    <t>Капитальный ремонт</t>
  </si>
  <si>
    <t>Замена изоляторов</t>
  </si>
  <si>
    <t>Сентябрь</t>
  </si>
  <si>
    <t>Август</t>
  </si>
  <si>
    <t>Итого по капремонту</t>
  </si>
  <si>
    <t>Работа с персоналом</t>
  </si>
  <si>
    <t>Инструктаж периодический</t>
  </si>
  <si>
    <t>ч.ч.</t>
  </si>
  <si>
    <t>Ежеквартально</t>
  </si>
  <si>
    <t>ремонтно-эксплуатационных работ участка по эксплуатации ТП, КЛ и наружного освещения на 2013 год.</t>
  </si>
  <si>
    <t>б) ремонт разъединителей</t>
  </si>
  <si>
    <t>в) ремонт трансформатора</t>
  </si>
  <si>
    <t>Все ТП и РП</t>
  </si>
  <si>
    <t>Чистка подходов от снега</t>
  </si>
  <si>
    <t>Текущий ремонт ячеек</t>
  </si>
  <si>
    <t>Все КЛ-6 и 0,4 кВ</t>
  </si>
  <si>
    <t>Наружное освещение</t>
  </si>
  <si>
    <t>Ремонт контакторов</t>
  </si>
  <si>
    <t>Замена ламп ДРЛ</t>
  </si>
  <si>
    <t>Разборка кладки стен из: кирпича</t>
  </si>
  <si>
    <t>Ремонт лицевой поверхности наружных кирпичных стен при глубине заделки в: 1 кирпич площадью в одном месте до 1 м2</t>
  </si>
  <si>
    <t>Заделка выбоин в полах цементных площадью до: 1,0 м2</t>
  </si>
  <si>
    <t>Огрунтовка оснований из бетона или раствора под водоизоляционный кровельный ковер: битумной грунтовкой с ее приготовлением</t>
  </si>
  <si>
    <t>ремонтно-эксплуатационных работ участка по эксплуатации воздушных линий</t>
  </si>
  <si>
    <t>ремонтно-эксплуатационных работ</t>
  </si>
  <si>
    <t xml:space="preserve"> участка по эксплуатации трансформаторных подстанций и НО</t>
  </si>
  <si>
    <t>Замена деревянных дверей РУ-0,4кВ  на металлические</t>
  </si>
  <si>
    <t>Замена деревянных дверей РУ-6кВ  на металлические</t>
  </si>
  <si>
    <t>Замена деревянных дверей в камеру трансформатора  на металлические</t>
  </si>
  <si>
    <t>Устройство покрытий бетонных (полы): толщиной 30мм</t>
  </si>
  <si>
    <t>Устройство двухслойной кровли из полимерного рулонного материала с установкой прижимных пластин</t>
  </si>
  <si>
    <t>Устройство примыканий рулонных и мастичных кровель к стенам и парапетам высотой: более 600 мм с одним фартуком</t>
  </si>
  <si>
    <t>Разборка асфальтобетонных покрытий тротуаров толщиной до 4 см: вручную</t>
  </si>
  <si>
    <t>Разработка грунта при подводке, смене или усилении фундаментов: грунт I-II группы с креплением</t>
  </si>
  <si>
    <t>Устройство прижимной стенки из кирпича при ремонте фундаментов</t>
  </si>
  <si>
    <t>Устройство бетонной подготовки</t>
  </si>
  <si>
    <t>Усиление фундаментов цементацией</t>
  </si>
  <si>
    <t>Устройство отмостки бетонной: толщиной 70 мм</t>
  </si>
  <si>
    <t>Покрытие поверхностей грунтовкой глубокого проникновения за 2 раза стен</t>
  </si>
  <si>
    <t>Ремонт штукатурки внутренних стен по камню и бетону цементно-известковым раствором, площадью отдельных мест более 10 м2: толщиной слоя до 20 мм</t>
  </si>
  <si>
    <t>Масляная окраска больших металлических поверхностей  (дверей, решёток), количество окрасок: 2</t>
  </si>
  <si>
    <t>Известковая окраска водными составами внутри помещений: по штукатурке (в два захода)</t>
  </si>
  <si>
    <t>Замена стойки: деревянной одностоечной опоры</t>
  </si>
  <si>
    <t>Замена приставки на железобетонную: деревянной одностоечной с одной приставкой</t>
  </si>
  <si>
    <t>Разработка грунта в траншее экскаватором</t>
  </si>
  <si>
    <t>Кабели до 35 кв в готовых траншеях без покрытий, масса 1 м, кг, до: 6</t>
  </si>
  <si>
    <t>Засыпка траншеи бульдозером, перемещение грунта: на первые 5м</t>
  </si>
  <si>
    <t>перетяжка провода</t>
  </si>
  <si>
    <t xml:space="preserve">выправка опор  </t>
  </si>
  <si>
    <t>расчистка трассы</t>
  </si>
  <si>
    <t xml:space="preserve">Выправка опор  </t>
  </si>
  <si>
    <t xml:space="preserve">нумерация опор </t>
  </si>
  <si>
    <t>100м2</t>
  </si>
  <si>
    <t>Мастер участка  по эксплуатации ВЛ</t>
  </si>
  <si>
    <t>(100 м2 полотна)</t>
  </si>
  <si>
    <t>(10 м3 кладки)</t>
  </si>
  <si>
    <t>(100 м2 отремонтированной поверхности стен)</t>
  </si>
  <si>
    <t>(100 мест)</t>
  </si>
  <si>
    <t>(100 м2 покрытия)</t>
  </si>
  <si>
    <t>(100 м2 кровли)</t>
  </si>
  <si>
    <t xml:space="preserve">
(1000 м2)</t>
  </si>
  <si>
    <t xml:space="preserve">
(100 м3 грунта)</t>
  </si>
  <si>
    <t xml:space="preserve">
(100 м2 стенки)</t>
  </si>
  <si>
    <t>(100 м2 отремонтированной поверхности)</t>
  </si>
  <si>
    <t>(100 м3 бетона, бутобетона и железобетона в деле)</t>
  </si>
  <si>
    <t>(100 м3 фундамента)</t>
  </si>
  <si>
    <t>(100 м2 стяжки)</t>
  </si>
  <si>
    <t>(100 м2)</t>
  </si>
  <si>
    <t>(100 м2 окрашиваемой поверхности)</t>
  </si>
  <si>
    <t>(100 м примыканий)</t>
  </si>
  <si>
    <t>Замена дефектного штыревого изолятора на опоре ВЛ: напряжением 1-20 кВ</t>
  </si>
  <si>
    <t>(1 изолятор)</t>
  </si>
  <si>
    <t>Замена провода ВЛ напряжением 1-20 кВ при отсутствии переходов: при количестве опор на 1 км не более 10</t>
  </si>
  <si>
    <t>(1 км провода)</t>
  </si>
  <si>
    <t>Замена вентильного разрядника: на промежуточной опоре</t>
  </si>
  <si>
    <t>(1 разрядник)</t>
  </si>
  <si>
    <t>(1 стойка)</t>
  </si>
  <si>
    <t>(1 приставка)</t>
  </si>
  <si>
    <t>Выправка деревянной А-образной опоры при отклонении от вертикальной оси поперек линии, опора напряжением: 1-20 кВ</t>
  </si>
  <si>
    <t>(1 опора)</t>
  </si>
  <si>
    <t>Выправка промежуточной опоры при отклонении от вертикальной оси вдоль линии, опора напряжением: 1-20 кВ</t>
  </si>
  <si>
    <t>Замена провода ВЛ напряжением 0,38 кВ при отсутствии переходов: при количестве опор на 1 км не более 22. Головной магистральный участок (по ул. Суворова, руб.-4) ВЛ-0,4кВ, СИП-4 4х70мм2</t>
  </si>
  <si>
    <t>Замена провода ВЛ напряжением 0,38 кВ при отсутствии переходов: при количестве опор на 1 км не более 22. Магистральный участок (по ул. Репина, ул. Суворова)  ВЛ-0,4кВ, СИП-4 4х35мм2</t>
  </si>
  <si>
    <t xml:space="preserve">
(1 км провода)</t>
  </si>
  <si>
    <t>Замена провода ВЛ напряжением 0,38 кВ при отсутствии переходов: при количестве опор на 1 км не более 22. Магистральный участок (по ул. Репина) ВЛ-0,4кВ, СИП-4 4х16мм2</t>
  </si>
  <si>
    <t>Замена провода ВЛ напряжением 0,38 кВ при отсутствии переходов: при количестве опор на 1 км не более 22. Магистральный участок (по ул. Суворова) ВЛ-0,4кВ, СИП-4 2х16мм2</t>
  </si>
  <si>
    <t>Замена провода ВЛ напряжением 0,38 кВ при отсутствии переходов: при количестве опор на 1 км не более 22. Головной участок магистрали (по ул. Сурикова, руб. №2)  ВЛ-0,4кВ, СИП-4 4х50мм2</t>
  </si>
  <si>
    <t>Замена провода ВЛ напряжением 0,38 кВ при отсутствии переходов: при количестве опор на 1 км не более 22. Магистральный участок (по ул. Сурикова)  ВЛ-0,4кВ, СИП-4 4х35мм2</t>
  </si>
  <si>
    <t>Замена провода ВЛ напряжением 0,38 кВ при отсутствии переходов: при количестве опор на 1 км не более 22. Магистральный участок (по ул. Футболка)  ВЛ-0,4кВ, СИП-4 4х35мм2</t>
  </si>
  <si>
    <t>Замена наружного ввода: в два провода без подставной опоры (по ул. Суворова, руб. №4)</t>
  </si>
  <si>
    <t>(1 ввод)</t>
  </si>
  <si>
    <t>Замена наружного ввода: в два провода без подставной опоры (по ул. Сурикова, руб. №2)</t>
  </si>
  <si>
    <t>Воздушная линия 0,4кВ от ТП-16 (усчасток ТП-119), инв № 30107, сметная стоимость - 823266,45 руб.</t>
  </si>
  <si>
    <t>главный инженер МУП "Шумерлинские 
городские электрические сети" _________________В.А. Сизов</t>
  </si>
  <si>
    <t xml:space="preserve"> МУП "Шумерлинские городские электрические сети" на 2015 год.</t>
  </si>
  <si>
    <t>главный инженер МУП "Шумерлинские 
городские электрические сети" 
_________________В.А. Сизов</t>
  </si>
  <si>
    <t>4х4</t>
  </si>
  <si>
    <t>Трансформаторная подстанция № 17             инв № 40032</t>
  </si>
  <si>
    <t>Трансформаторная подстанция № 9             инв № 40021</t>
  </si>
  <si>
    <t>Трансформаторная подстанция № 35             инв № 40267</t>
  </si>
  <si>
    <t>(10м3)</t>
  </si>
  <si>
    <t>(100 м кабеля)</t>
  </si>
  <si>
    <t>Разработка грунта в котлованах объемом до 500 м3, экскаваторами  с ковшом вместимостью 0,25 м3, группа грунтов: 2</t>
  </si>
  <si>
    <t>(1000 м3 грунта)</t>
  </si>
  <si>
    <t>Разработка грунта вручную в траншеях глубиной до 2 м без креплений с откосами, группа грунтов: 2</t>
  </si>
  <si>
    <t>(100 м3 грунта)</t>
  </si>
  <si>
    <t>Муфты соединительные эпоксидные. Муфта для кабеля напряжением до 10 кВ,сечение, мм2, до: 120 (применим для термоусаживаемых муфт)</t>
  </si>
  <si>
    <t>(шт.)</t>
  </si>
  <si>
    <t>Засыпка вручную траншей, пазух котлованов и ям, группа грунтов: 2</t>
  </si>
  <si>
    <t>Кабельная линия -6кВ от ПС "Венец" до ТП-101, инв № 30213, сметная стоимость - 293519,58 руб.</t>
  </si>
  <si>
    <t>Комплектная рансформаторная подстанция № 63             инв № 40051</t>
  </si>
  <si>
    <t>Комплектная рансформаторная подстанция № 95             инв № 40031</t>
  </si>
  <si>
    <t>Комплектная трансформаторная подстанция № 50А             инв № 40282</t>
  </si>
  <si>
    <t>Комплектная трансформаторная подстанция № 26             инв № 40283</t>
  </si>
  <si>
    <t>РП - 2</t>
  </si>
  <si>
    <t>20 января 2015 года</t>
  </si>
  <si>
    <t>ВЛ-0,4кВ от ТП-11,
 инв № 30102</t>
  </si>
  <si>
    <t>ВЛ-0,4кВ от ТП-3, 
инв № 30097</t>
  </si>
  <si>
    <t>ВЛ-6кВ от РП-3 до ТП-8, 
инв № 30391</t>
  </si>
  <si>
    <t>ВЛ-0,4кВ от ТП-23,              инв № 30115</t>
  </si>
  <si>
    <t>ВЛ-0,4кВ от ТП-35,              инв № 30344</t>
  </si>
  <si>
    <t>ВЛ-0,4кВ от ТП-71,              инв № 30260</t>
  </si>
  <si>
    <t>ВЛ-6кВ №9 отпайка на ТП-57</t>
  </si>
  <si>
    <t>ВЛ-6кВ ТП-69 - ТП-12</t>
  </si>
  <si>
    <t>ВЛ-6кВ ТП-5 - ТП-45</t>
  </si>
  <si>
    <t>ВЛ-6кВ отпайка на 
ТП-119</t>
  </si>
  <si>
    <t>ВЛ-0,4кВ от ТП-12,              инв № 30251</t>
  </si>
  <si>
    <t>ВЛ-6кВ ТП-67 - ТП-113</t>
  </si>
  <si>
    <t>ВЛ-6кВ от жилого дома №1 по ул. Белинского,
д. Путепровода</t>
  </si>
  <si>
    <t>ВЛ-6кВ от ул. Дзержинского до ТП-74</t>
  </si>
  <si>
    <t>ВЛ-6кВ от опоры №1 по ул. Кооперативная, д. ПП-7</t>
  </si>
  <si>
    <t>ВЛ-6кВ отпайка от Л-26 на ТП-12</t>
  </si>
  <si>
    <t>ВЛ-6кВ от ЦРП КАФ до ТП-124</t>
  </si>
  <si>
    <t>ВЛ-6кВ РП-3 до ТП-8</t>
  </si>
  <si>
    <t>ВЛ-6кВ от ПП-9 до РП-2</t>
  </si>
  <si>
    <t>ВЛ-6кВ от ТП-22 до ТП-68</t>
  </si>
  <si>
    <t>ВЛ-0,4кВ от ТП-98 до МКД №36/1 по ул. Ленина</t>
  </si>
  <si>
    <t>ВЛ-0,4кВ от ТП-98 до МКД №28 по ул. Ленина</t>
  </si>
  <si>
    <t>ВЛ-0,4кВ от ТП-114 до МКД №49 по ул. Сурская</t>
  </si>
  <si>
    <t>Трансформаторная подстанция № 45, инв № 10121строительной части ТП, сметная стоимость - 143421,32 руб.</t>
  </si>
  <si>
    <t>окраска дверей</t>
  </si>
  <si>
    <t>окраска контура заземления</t>
  </si>
  <si>
    <t>ремонт осветительной проводки</t>
  </si>
  <si>
    <t>ремонт рубильников</t>
  </si>
  <si>
    <t>ремонт разъединителей</t>
  </si>
  <si>
    <t>ремонт трансформатора</t>
  </si>
  <si>
    <t xml:space="preserve"> ремонт трансформатора</t>
  </si>
  <si>
    <t>окраска металического корпуса</t>
  </si>
  <si>
    <t xml:space="preserve"> окраска дверей</t>
  </si>
  <si>
    <t>Н. В. Прокопьев</t>
  </si>
  <si>
    <t>Мастер участка  по эксплуатации 
ТП, КЛ и НО</t>
  </si>
  <si>
    <t>Васильев М.В.</t>
  </si>
  <si>
    <t>Трансформаторная подстанция № 105             инв № 40020</t>
  </si>
  <si>
    <t>ТП-2 изменили на ТП-105 14.07.15г</t>
  </si>
  <si>
    <t>Воздушная линия 6кВ от от ПС "Северная до ТП-37, (участок
по ул. Белинского - ул. Плеханова), инв № 30058, сметная стоимость - 251058,97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</si>
</sst>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3" fillId="0" borderId="10" xfId="70" applyFont="1" applyFill="1" applyBorder="1" applyAlignment="1">
      <alignment wrapText="1"/>
      <protection/>
    </xf>
    <xf numFmtId="0" fontId="3" fillId="0" borderId="10" xfId="64" applyFont="1" applyFill="1" applyBorder="1" applyAlignment="1">
      <alignment wrapText="1"/>
      <protection/>
    </xf>
    <xf numFmtId="0" fontId="3" fillId="0" borderId="11" xfId="70" applyFont="1" applyFill="1" applyBorder="1" applyAlignment="1">
      <alignment wrapText="1"/>
      <protection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0" xfId="72" applyFont="1" applyFill="1" applyBorder="1" applyAlignment="1">
      <alignment horizontal="left" vertical="top" wrapText="1"/>
      <protection/>
    </xf>
    <xf numFmtId="0" fontId="48" fillId="0" borderId="10" xfId="79" applyFont="1" applyFill="1" applyBorder="1" applyAlignment="1">
      <alignment horizontal="center" vertical="center" wrapText="1"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3" fillId="0" borderId="10" xfId="63" applyFont="1" applyFill="1" applyBorder="1" applyAlignment="1">
      <alignment wrapText="1"/>
      <protection/>
    </xf>
    <xf numFmtId="0" fontId="2" fillId="0" borderId="10" xfId="63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62" applyFont="1" applyFill="1" applyBorder="1" applyAlignment="1">
      <alignment wrapText="1"/>
      <protection/>
    </xf>
    <xf numFmtId="0" fontId="3" fillId="0" borderId="10" xfId="78" applyFont="1" applyFill="1" applyBorder="1" applyAlignment="1">
      <alignment horizontal="left" vertical="center" wrapText="1"/>
      <protection/>
    </xf>
    <xf numFmtId="0" fontId="48" fillId="0" borderId="10" xfId="80" applyFont="1" applyFill="1" applyBorder="1" applyAlignment="1">
      <alignment vertical="center" wrapText="1"/>
      <protection/>
    </xf>
    <xf numFmtId="0" fontId="3" fillId="0" borderId="10" xfId="81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48" fillId="0" borderId="10" xfId="54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0" fillId="0" borderId="11" xfId="0" applyNumberFormat="1" applyFill="1" applyBorder="1" applyAlignment="1">
      <alignment horizontal="center" wrapText="1"/>
    </xf>
    <xf numFmtId="0" fontId="0" fillId="0" borderId="11" xfId="0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justify"/>
    </xf>
    <xf numFmtId="0" fontId="0" fillId="0" borderId="11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justify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 2" xfId="55"/>
    <cellStyle name="Обычный 12" xfId="56"/>
    <cellStyle name="Обычный 13" xfId="57"/>
    <cellStyle name="Обычный 15" xfId="58"/>
    <cellStyle name="Обычный 16" xfId="59"/>
    <cellStyle name="Обычный 17" xfId="60"/>
    <cellStyle name="Обычный 2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4 2" xfId="72"/>
    <cellStyle name="Обычный 5" xfId="73"/>
    <cellStyle name="Обычный 5 2" xfId="74"/>
    <cellStyle name="Обычный 6" xfId="75"/>
    <cellStyle name="Обычный 6 2" xfId="76"/>
    <cellStyle name="Обычный 7" xfId="77"/>
    <cellStyle name="Обычный 7 2" xfId="78"/>
    <cellStyle name="Обычный 8" xfId="79"/>
    <cellStyle name="Обычный 9" xfId="80"/>
    <cellStyle name="Обычный 9 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view="pageLayout" zoomScale="70" zoomScaleSheetLayoutView="70" zoomScalePageLayoutView="70" workbookViewId="0" topLeftCell="A81">
      <selection activeCell="B95" sqref="B95:B101"/>
    </sheetView>
  </sheetViews>
  <sheetFormatPr defaultColWidth="9.00390625" defaultRowHeight="12.75"/>
  <cols>
    <col min="1" max="1" width="6.125" style="62" customWidth="1"/>
    <col min="2" max="2" width="25.625" style="25" customWidth="1"/>
    <col min="3" max="3" width="7.875" style="5" customWidth="1"/>
    <col min="4" max="4" width="44.25390625" style="31" customWidth="1"/>
    <col min="5" max="5" width="13.375" style="5" customWidth="1"/>
    <col min="6" max="6" width="9.00390625" style="5" customWidth="1"/>
    <col min="7" max="7" width="9.875" style="5" customWidth="1"/>
    <col min="8" max="8" width="8.75390625" style="5" customWidth="1"/>
    <col min="9" max="9" width="10.875" style="5" customWidth="1"/>
    <col min="10" max="16384" width="9.125" style="5" customWidth="1"/>
  </cols>
  <sheetData>
    <row r="1" spans="1:9" ht="15" customHeight="1">
      <c r="A1" s="34"/>
      <c r="B1" s="4"/>
      <c r="C1" s="4"/>
      <c r="D1" s="65"/>
      <c r="E1" s="84" t="s">
        <v>13</v>
      </c>
      <c r="F1" s="85"/>
      <c r="G1" s="85"/>
      <c r="H1" s="85"/>
      <c r="I1" s="85"/>
    </row>
    <row r="2" spans="1:9" ht="52.5" customHeight="1">
      <c r="A2" s="34"/>
      <c r="B2" s="4"/>
      <c r="C2" s="4"/>
      <c r="E2" s="91" t="s">
        <v>146</v>
      </c>
      <c r="F2" s="85"/>
      <c r="G2" s="85"/>
      <c r="H2" s="85"/>
      <c r="I2" s="85"/>
    </row>
    <row r="3" spans="1:9" ht="15.75">
      <c r="A3" s="34"/>
      <c r="B3" s="4"/>
      <c r="C3" s="4"/>
      <c r="D3" s="66"/>
      <c r="E3" s="92" t="s">
        <v>168</v>
      </c>
      <c r="F3" s="85"/>
      <c r="G3" s="85"/>
      <c r="H3" s="85"/>
      <c r="I3" s="85"/>
    </row>
    <row r="4" spans="1:2" ht="15.75">
      <c r="A4" s="36"/>
      <c r="B4" s="65"/>
    </row>
    <row r="5" spans="1:9" ht="18.75">
      <c r="A5" s="102" t="s">
        <v>14</v>
      </c>
      <c r="B5" s="102"/>
      <c r="C5" s="102"/>
      <c r="D5" s="102"/>
      <c r="E5" s="102"/>
      <c r="F5" s="102"/>
      <c r="G5" s="102"/>
      <c r="H5" s="102"/>
      <c r="I5" s="102"/>
    </row>
    <row r="6" spans="1:9" ht="18.75">
      <c r="A6" s="45"/>
      <c r="B6" s="102" t="s">
        <v>76</v>
      </c>
      <c r="C6" s="102"/>
      <c r="D6" s="102"/>
      <c r="E6" s="102"/>
      <c r="F6" s="102"/>
      <c r="G6" s="102"/>
      <c r="H6" s="102"/>
      <c r="I6" s="45"/>
    </row>
    <row r="7" spans="1:9" ht="18.75">
      <c r="A7" s="67"/>
      <c r="B7" s="104" t="s">
        <v>147</v>
      </c>
      <c r="C7" s="104"/>
      <c r="D7" s="104"/>
      <c r="E7" s="104"/>
      <c r="F7" s="104"/>
      <c r="G7" s="104"/>
      <c r="H7" s="104"/>
      <c r="I7" s="67"/>
    </row>
    <row r="8" spans="1:9" ht="15.75">
      <c r="A8" s="98"/>
      <c r="B8" s="98"/>
      <c r="C8" s="98"/>
      <c r="D8" s="98"/>
      <c r="E8" s="98"/>
      <c r="F8" s="98"/>
      <c r="G8" s="98"/>
      <c r="H8" s="98"/>
      <c r="I8" s="98"/>
    </row>
    <row r="9" spans="1:9" ht="15.75">
      <c r="A9" s="83" t="s">
        <v>15</v>
      </c>
      <c r="B9" s="100" t="s">
        <v>16</v>
      </c>
      <c r="C9" s="100" t="s">
        <v>17</v>
      </c>
      <c r="D9" s="99" t="s">
        <v>18</v>
      </c>
      <c r="E9" s="96" t="s">
        <v>19</v>
      </c>
      <c r="F9" s="99" t="s">
        <v>20</v>
      </c>
      <c r="G9" s="99" t="s">
        <v>21</v>
      </c>
      <c r="H9" s="99"/>
      <c r="I9" s="99" t="s">
        <v>10</v>
      </c>
    </row>
    <row r="10" spans="1:9" ht="25.5">
      <c r="A10" s="83"/>
      <c r="B10" s="100"/>
      <c r="C10" s="100"/>
      <c r="D10" s="99"/>
      <c r="E10" s="97"/>
      <c r="F10" s="99"/>
      <c r="G10" s="40" t="s">
        <v>22</v>
      </c>
      <c r="H10" s="40" t="s">
        <v>23</v>
      </c>
      <c r="I10" s="99"/>
    </row>
    <row r="11" spans="1:9" ht="15.75">
      <c r="A11" s="8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</row>
    <row r="12" spans="1:9" ht="15.75">
      <c r="A12" s="8"/>
      <c r="B12" s="101" t="s">
        <v>24</v>
      </c>
      <c r="C12" s="101"/>
      <c r="D12" s="101"/>
      <c r="E12" s="101"/>
      <c r="F12" s="101"/>
      <c r="G12" s="101"/>
      <c r="H12" s="101"/>
      <c r="I12" s="101"/>
    </row>
    <row r="13" spans="1:9" ht="15.75">
      <c r="A13" s="83">
        <v>1</v>
      </c>
      <c r="B13" s="103" t="s">
        <v>171</v>
      </c>
      <c r="C13" s="83">
        <v>2010</v>
      </c>
      <c r="D13" s="9" t="s">
        <v>25</v>
      </c>
      <c r="E13" s="1" t="s">
        <v>7</v>
      </c>
      <c r="F13" s="10">
        <v>0.6</v>
      </c>
      <c r="G13" s="2"/>
      <c r="H13" s="2"/>
      <c r="I13" s="1"/>
    </row>
    <row r="14" spans="1:9" ht="15.75">
      <c r="A14" s="83"/>
      <c r="B14" s="103"/>
      <c r="C14" s="83"/>
      <c r="D14" s="9" t="s">
        <v>6</v>
      </c>
      <c r="E14" s="1" t="s">
        <v>7</v>
      </c>
      <c r="F14" s="10">
        <v>0.12</v>
      </c>
      <c r="G14" s="2">
        <v>19</v>
      </c>
      <c r="H14" s="2">
        <f aca="true" t="shared" si="0" ref="H14:H19">F14*G14</f>
        <v>2.28</v>
      </c>
      <c r="I14" s="1" t="s">
        <v>36</v>
      </c>
    </row>
    <row r="15" spans="1:9" ht="15.75">
      <c r="A15" s="83"/>
      <c r="B15" s="103"/>
      <c r="C15" s="83"/>
      <c r="D15" s="9" t="s">
        <v>103</v>
      </c>
      <c r="E15" s="1" t="s">
        <v>29</v>
      </c>
      <c r="F15" s="10">
        <v>2</v>
      </c>
      <c r="G15" s="2">
        <v>1.5</v>
      </c>
      <c r="H15" s="2">
        <f t="shared" si="0"/>
        <v>3</v>
      </c>
      <c r="I15" s="1" t="s">
        <v>36</v>
      </c>
    </row>
    <row r="16" spans="1:9" ht="15.75">
      <c r="A16" s="83"/>
      <c r="B16" s="103"/>
      <c r="C16" s="83"/>
      <c r="D16" s="9" t="s">
        <v>9</v>
      </c>
      <c r="E16" s="1" t="s">
        <v>7</v>
      </c>
      <c r="F16" s="10">
        <v>0.1</v>
      </c>
      <c r="G16" s="2">
        <v>4</v>
      </c>
      <c r="H16" s="2">
        <f t="shared" si="0"/>
        <v>0.4</v>
      </c>
      <c r="I16" s="1" t="s">
        <v>36</v>
      </c>
    </row>
    <row r="17" spans="1:9" ht="15.75">
      <c r="A17" s="83"/>
      <c r="B17" s="103"/>
      <c r="C17" s="83"/>
      <c r="D17" s="9" t="s">
        <v>31</v>
      </c>
      <c r="E17" s="1" t="s">
        <v>29</v>
      </c>
      <c r="F17" s="10">
        <v>3</v>
      </c>
      <c r="G17" s="2">
        <v>2</v>
      </c>
      <c r="H17" s="2">
        <f t="shared" si="0"/>
        <v>6</v>
      </c>
      <c r="I17" s="1" t="s">
        <v>36</v>
      </c>
    </row>
    <row r="18" spans="1:9" ht="15.75">
      <c r="A18" s="83"/>
      <c r="B18" s="103"/>
      <c r="C18" s="83"/>
      <c r="D18" s="9" t="s">
        <v>35</v>
      </c>
      <c r="E18" s="1" t="s">
        <v>12</v>
      </c>
      <c r="F18" s="10">
        <v>3</v>
      </c>
      <c r="G18" s="2">
        <v>2.6</v>
      </c>
      <c r="H18" s="2">
        <f t="shared" si="0"/>
        <v>7.800000000000001</v>
      </c>
      <c r="I18" s="1" t="s">
        <v>36</v>
      </c>
    </row>
    <row r="19" spans="1:9" ht="15.75">
      <c r="A19" s="83"/>
      <c r="B19" s="103"/>
      <c r="C19" s="83"/>
      <c r="D19" s="9" t="s">
        <v>39</v>
      </c>
      <c r="E19" s="1" t="s">
        <v>33</v>
      </c>
      <c r="F19" s="10">
        <v>14</v>
      </c>
      <c r="G19" s="2">
        <v>0.4</v>
      </c>
      <c r="H19" s="2">
        <f t="shared" si="0"/>
        <v>5.6000000000000005</v>
      </c>
      <c r="I19" s="1" t="s">
        <v>36</v>
      </c>
    </row>
    <row r="20" spans="1:9" ht="15.75">
      <c r="A20" s="68"/>
      <c r="B20" s="6"/>
      <c r="C20" s="1"/>
      <c r="D20" s="40"/>
      <c r="E20" s="1"/>
      <c r="F20" s="10"/>
      <c r="G20" s="1"/>
      <c r="H20" s="1"/>
      <c r="I20" s="1"/>
    </row>
    <row r="21" spans="1:9" ht="15.75">
      <c r="A21" s="81">
        <v>2</v>
      </c>
      <c r="B21" s="81" t="s">
        <v>170</v>
      </c>
      <c r="C21" s="81">
        <v>2011</v>
      </c>
      <c r="D21" s="9" t="s">
        <v>25</v>
      </c>
      <c r="E21" s="1" t="s">
        <v>7</v>
      </c>
      <c r="F21" s="10">
        <v>3</v>
      </c>
      <c r="G21" s="2"/>
      <c r="H21" s="2"/>
      <c r="I21" s="1"/>
    </row>
    <row r="22" spans="1:9" ht="15.75" customHeight="1">
      <c r="A22" s="82"/>
      <c r="B22" s="82"/>
      <c r="C22" s="82"/>
      <c r="D22" s="69" t="s">
        <v>100</v>
      </c>
      <c r="E22" s="1" t="s">
        <v>7</v>
      </c>
      <c r="F22" s="10">
        <v>0.5</v>
      </c>
      <c r="G22" s="2">
        <v>19</v>
      </c>
      <c r="H22" s="2">
        <f aca="true" t="shared" si="1" ref="H22:H35">F22*G22</f>
        <v>9.5</v>
      </c>
      <c r="I22" s="1" t="s">
        <v>40</v>
      </c>
    </row>
    <row r="23" spans="1:9" ht="15.75">
      <c r="A23" s="82"/>
      <c r="B23" s="82"/>
      <c r="C23" s="82"/>
      <c r="D23" s="69" t="s">
        <v>101</v>
      </c>
      <c r="E23" s="1" t="s">
        <v>33</v>
      </c>
      <c r="F23" s="10">
        <v>7</v>
      </c>
      <c r="G23" s="2">
        <v>1.5</v>
      </c>
      <c r="H23" s="2">
        <f>F23*G23</f>
        <v>10.5</v>
      </c>
      <c r="I23" s="1" t="s">
        <v>40</v>
      </c>
    </row>
    <row r="24" spans="1:9" ht="15.75">
      <c r="A24" s="82"/>
      <c r="B24" s="82"/>
      <c r="C24" s="82"/>
      <c r="D24" s="69" t="s">
        <v>102</v>
      </c>
      <c r="E24" s="1" t="s">
        <v>7</v>
      </c>
      <c r="F24" s="10">
        <v>0.1</v>
      </c>
      <c r="G24" s="2">
        <v>4</v>
      </c>
      <c r="H24" s="2">
        <f>F24*G24</f>
        <v>0.4</v>
      </c>
      <c r="I24" s="1" t="s">
        <v>40</v>
      </c>
    </row>
    <row r="25" spans="1:9" ht="15.75">
      <c r="A25" s="82"/>
      <c r="B25" s="82"/>
      <c r="C25" s="82"/>
      <c r="D25" s="26" t="s">
        <v>39</v>
      </c>
      <c r="E25" s="1" t="s">
        <v>33</v>
      </c>
      <c r="F25" s="10">
        <v>6</v>
      </c>
      <c r="G25" s="2">
        <v>0.4</v>
      </c>
      <c r="H25" s="2">
        <f>F25*G25</f>
        <v>2.4000000000000004</v>
      </c>
      <c r="I25" s="1" t="s">
        <v>40</v>
      </c>
    </row>
    <row r="26" spans="1:9" ht="15.75">
      <c r="A26" s="82"/>
      <c r="B26" s="82"/>
      <c r="C26" s="82"/>
      <c r="D26" s="27" t="s">
        <v>38</v>
      </c>
      <c r="E26" s="1" t="s">
        <v>33</v>
      </c>
      <c r="F26" s="10">
        <v>7</v>
      </c>
      <c r="G26" s="2">
        <v>0.2</v>
      </c>
      <c r="H26" s="2">
        <f>F26*G26</f>
        <v>1.4000000000000001</v>
      </c>
      <c r="I26" s="1" t="s">
        <v>40</v>
      </c>
    </row>
    <row r="27" spans="1:9" ht="15.75">
      <c r="A27" s="95"/>
      <c r="B27" s="95"/>
      <c r="C27" s="95"/>
      <c r="D27" s="26" t="s">
        <v>54</v>
      </c>
      <c r="E27" s="1" t="s">
        <v>29</v>
      </c>
      <c r="F27" s="10">
        <v>8</v>
      </c>
      <c r="G27" s="2">
        <v>0.8</v>
      </c>
      <c r="H27" s="2">
        <f t="shared" si="1"/>
        <v>6.4</v>
      </c>
      <c r="I27" s="1" t="s">
        <v>40</v>
      </c>
    </row>
    <row r="28" spans="1:9" ht="15.75">
      <c r="A28" s="7"/>
      <c r="B28" s="7"/>
      <c r="C28" s="7"/>
      <c r="D28" s="28"/>
      <c r="E28" s="1"/>
      <c r="F28" s="10"/>
      <c r="G28" s="2"/>
      <c r="H28" s="2"/>
      <c r="I28" s="1"/>
    </row>
    <row r="29" spans="1:9" ht="15.75">
      <c r="A29" s="81">
        <v>3</v>
      </c>
      <c r="B29" s="81" t="s">
        <v>169</v>
      </c>
      <c r="C29" s="81">
        <v>2010</v>
      </c>
      <c r="D29" s="9" t="s">
        <v>25</v>
      </c>
      <c r="E29" s="1" t="s">
        <v>7</v>
      </c>
      <c r="F29" s="10">
        <v>1</v>
      </c>
      <c r="G29" s="2"/>
      <c r="H29" s="2"/>
      <c r="I29" s="1"/>
    </row>
    <row r="30" spans="1:9" ht="15.75">
      <c r="A30" s="82"/>
      <c r="B30" s="82"/>
      <c r="C30" s="82"/>
      <c r="D30" s="63" t="s">
        <v>6</v>
      </c>
      <c r="E30" s="1" t="s">
        <v>7</v>
      </c>
      <c r="F30" s="10">
        <v>0.16</v>
      </c>
      <c r="G30" s="2">
        <v>19</v>
      </c>
      <c r="H30" s="2">
        <f t="shared" si="1"/>
        <v>3.04</v>
      </c>
      <c r="I30" s="1" t="s">
        <v>43</v>
      </c>
    </row>
    <row r="31" spans="1:9" ht="15.75">
      <c r="A31" s="82"/>
      <c r="B31" s="82"/>
      <c r="C31" s="82"/>
      <c r="D31" s="63" t="s">
        <v>103</v>
      </c>
      <c r="E31" s="1" t="s">
        <v>33</v>
      </c>
      <c r="F31" s="10">
        <v>3</v>
      </c>
      <c r="G31" s="2">
        <v>1.5</v>
      </c>
      <c r="H31" s="2">
        <f t="shared" si="1"/>
        <v>4.5</v>
      </c>
      <c r="I31" s="1" t="s">
        <v>43</v>
      </c>
    </row>
    <row r="32" spans="1:9" ht="15.75">
      <c r="A32" s="82"/>
      <c r="B32" s="82"/>
      <c r="C32" s="82"/>
      <c r="D32" s="63" t="s">
        <v>9</v>
      </c>
      <c r="E32" s="1" t="s">
        <v>7</v>
      </c>
      <c r="F32" s="10">
        <v>0.03</v>
      </c>
      <c r="G32" s="2">
        <v>4</v>
      </c>
      <c r="H32" s="2">
        <f t="shared" si="1"/>
        <v>0.12</v>
      </c>
      <c r="I32" s="1" t="s">
        <v>43</v>
      </c>
    </row>
    <row r="33" spans="1:9" ht="15.75">
      <c r="A33" s="82"/>
      <c r="B33" s="82"/>
      <c r="C33" s="82"/>
      <c r="D33" s="64" t="s">
        <v>32</v>
      </c>
      <c r="E33" s="1" t="s">
        <v>33</v>
      </c>
      <c r="F33" s="10">
        <f>F31</f>
        <v>3</v>
      </c>
      <c r="G33" s="2">
        <v>0.4</v>
      </c>
      <c r="H33" s="2">
        <f t="shared" si="1"/>
        <v>1.2000000000000002</v>
      </c>
      <c r="I33" s="1" t="s">
        <v>43</v>
      </c>
    </row>
    <row r="34" spans="1:9" ht="15.75">
      <c r="A34" s="82"/>
      <c r="B34" s="82"/>
      <c r="C34" s="82"/>
      <c r="D34" s="63" t="s">
        <v>38</v>
      </c>
      <c r="E34" s="1" t="s">
        <v>33</v>
      </c>
      <c r="F34" s="10">
        <f>F31</f>
        <v>3</v>
      </c>
      <c r="G34" s="2">
        <v>0.2</v>
      </c>
      <c r="H34" s="2">
        <f t="shared" si="1"/>
        <v>0.6000000000000001</v>
      </c>
      <c r="I34" s="1" t="s">
        <v>43</v>
      </c>
    </row>
    <row r="35" spans="1:9" ht="15.75">
      <c r="A35" s="95"/>
      <c r="B35" s="95"/>
      <c r="C35" s="95"/>
      <c r="D35" s="26" t="s">
        <v>39</v>
      </c>
      <c r="E35" s="1" t="s">
        <v>33</v>
      </c>
      <c r="F35" s="10">
        <v>2</v>
      </c>
      <c r="G35" s="2">
        <v>0.4</v>
      </c>
      <c r="H35" s="2">
        <f t="shared" si="1"/>
        <v>0.8</v>
      </c>
      <c r="I35" s="1" t="s">
        <v>43</v>
      </c>
    </row>
    <row r="36" spans="1:9" ht="15.75">
      <c r="A36" s="8"/>
      <c r="B36" s="1"/>
      <c r="C36" s="1"/>
      <c r="D36" s="1"/>
      <c r="E36" s="1"/>
      <c r="F36" s="10"/>
      <c r="G36" s="1"/>
      <c r="H36" s="1"/>
      <c r="I36" s="1"/>
    </row>
    <row r="37" spans="1:9" ht="15.75">
      <c r="A37" s="81">
        <v>4</v>
      </c>
      <c r="B37" s="83" t="s">
        <v>172</v>
      </c>
      <c r="C37" s="81">
        <v>2011</v>
      </c>
      <c r="D37" s="9" t="s">
        <v>25</v>
      </c>
      <c r="E37" s="1" t="s">
        <v>7</v>
      </c>
      <c r="F37" s="10">
        <v>6.9</v>
      </c>
      <c r="G37" s="2"/>
      <c r="H37" s="2"/>
      <c r="I37" s="1"/>
    </row>
    <row r="38" spans="1:9" ht="15.75">
      <c r="A38" s="82"/>
      <c r="B38" s="83"/>
      <c r="C38" s="82"/>
      <c r="D38" s="63" t="s">
        <v>6</v>
      </c>
      <c r="E38" s="1" t="s">
        <v>7</v>
      </c>
      <c r="F38" s="10">
        <v>1.1</v>
      </c>
      <c r="G38" s="2">
        <v>19</v>
      </c>
      <c r="H38" s="2">
        <f aca="true" t="shared" si="2" ref="H38:H43">F38*G38</f>
        <v>20.900000000000002</v>
      </c>
      <c r="I38" s="43" t="s">
        <v>30</v>
      </c>
    </row>
    <row r="39" spans="1:9" ht="15.75">
      <c r="A39" s="82"/>
      <c r="B39" s="83"/>
      <c r="C39" s="82"/>
      <c r="D39" s="63" t="s">
        <v>103</v>
      </c>
      <c r="E39" s="1" t="s">
        <v>33</v>
      </c>
      <c r="F39" s="10">
        <v>16</v>
      </c>
      <c r="G39" s="2">
        <v>1.5</v>
      </c>
      <c r="H39" s="2">
        <f t="shared" si="2"/>
        <v>24</v>
      </c>
      <c r="I39" s="43" t="s">
        <v>30</v>
      </c>
    </row>
    <row r="40" spans="1:9" ht="15.75">
      <c r="A40" s="82"/>
      <c r="B40" s="83"/>
      <c r="C40" s="82"/>
      <c r="D40" s="63" t="s">
        <v>9</v>
      </c>
      <c r="E40" s="1" t="s">
        <v>7</v>
      </c>
      <c r="F40" s="10">
        <v>0.2</v>
      </c>
      <c r="G40" s="2">
        <v>4</v>
      </c>
      <c r="H40" s="2">
        <f t="shared" si="2"/>
        <v>0.8</v>
      </c>
      <c r="I40" s="43" t="s">
        <v>30</v>
      </c>
    </row>
    <row r="41" spans="1:9" ht="15.75">
      <c r="A41" s="82"/>
      <c r="B41" s="83"/>
      <c r="C41" s="82"/>
      <c r="D41" s="64" t="s">
        <v>32</v>
      </c>
      <c r="E41" s="1" t="s">
        <v>33</v>
      </c>
      <c r="F41" s="10">
        <v>14</v>
      </c>
      <c r="G41" s="2">
        <v>0.4</v>
      </c>
      <c r="H41" s="2">
        <f t="shared" si="2"/>
        <v>5.6000000000000005</v>
      </c>
      <c r="I41" s="43" t="s">
        <v>30</v>
      </c>
    </row>
    <row r="42" spans="1:9" ht="15.75">
      <c r="A42" s="82"/>
      <c r="B42" s="83"/>
      <c r="C42" s="82"/>
      <c r="D42" s="63" t="s">
        <v>38</v>
      </c>
      <c r="E42" s="1" t="s">
        <v>33</v>
      </c>
      <c r="F42" s="10">
        <v>16</v>
      </c>
      <c r="G42" s="2">
        <v>0.2</v>
      </c>
      <c r="H42" s="2">
        <f t="shared" si="2"/>
        <v>3.2</v>
      </c>
      <c r="I42" s="43" t="s">
        <v>30</v>
      </c>
    </row>
    <row r="43" spans="1:9" ht="15.75">
      <c r="A43" s="82"/>
      <c r="B43" s="83"/>
      <c r="C43" s="82"/>
      <c r="D43" s="26" t="s">
        <v>39</v>
      </c>
      <c r="E43" s="1" t="s">
        <v>33</v>
      </c>
      <c r="F43" s="10">
        <v>14</v>
      </c>
      <c r="G43" s="2">
        <v>0.4</v>
      </c>
      <c r="H43" s="2">
        <f t="shared" si="2"/>
        <v>5.6000000000000005</v>
      </c>
      <c r="I43" s="43" t="s">
        <v>30</v>
      </c>
    </row>
    <row r="44" spans="1:9" ht="15.75">
      <c r="A44" s="8"/>
      <c r="B44" s="8"/>
      <c r="C44" s="8"/>
      <c r="D44" s="9"/>
      <c r="E44" s="1"/>
      <c r="F44" s="10"/>
      <c r="G44" s="2"/>
      <c r="H44" s="2"/>
      <c r="I44" s="1"/>
    </row>
    <row r="45" spans="1:9" ht="15.75">
      <c r="A45" s="81">
        <v>5</v>
      </c>
      <c r="B45" s="83" t="s">
        <v>173</v>
      </c>
      <c r="C45" s="81">
        <v>2010</v>
      </c>
      <c r="D45" s="9" t="s">
        <v>25</v>
      </c>
      <c r="E45" s="1" t="s">
        <v>7</v>
      </c>
      <c r="F45" s="10">
        <v>0.5</v>
      </c>
      <c r="G45" s="2"/>
      <c r="H45" s="2"/>
      <c r="I45" s="1"/>
    </row>
    <row r="46" spans="1:9" ht="15.75">
      <c r="A46" s="82"/>
      <c r="B46" s="83"/>
      <c r="C46" s="82"/>
      <c r="D46" s="63" t="s">
        <v>6</v>
      </c>
      <c r="E46" s="1" t="s">
        <v>7</v>
      </c>
      <c r="F46" s="10">
        <v>0.08</v>
      </c>
      <c r="G46" s="2">
        <v>19</v>
      </c>
      <c r="H46" s="2">
        <f>F46*G46</f>
        <v>1.52</v>
      </c>
      <c r="I46" s="1" t="s">
        <v>55</v>
      </c>
    </row>
    <row r="47" spans="1:9" ht="15.75">
      <c r="A47" s="82"/>
      <c r="B47" s="83"/>
      <c r="C47" s="82"/>
      <c r="D47" s="63" t="s">
        <v>103</v>
      </c>
      <c r="E47" s="1" t="s">
        <v>33</v>
      </c>
      <c r="F47" s="10">
        <v>1</v>
      </c>
      <c r="G47" s="2">
        <v>1.5</v>
      </c>
      <c r="H47" s="2">
        <f>F47*G47</f>
        <v>1.5</v>
      </c>
      <c r="I47" s="1" t="s">
        <v>55</v>
      </c>
    </row>
    <row r="48" spans="1:9" ht="15.75">
      <c r="A48" s="82"/>
      <c r="B48" s="83"/>
      <c r="C48" s="82"/>
      <c r="D48" s="63" t="s">
        <v>9</v>
      </c>
      <c r="E48" s="1" t="s">
        <v>7</v>
      </c>
      <c r="F48" s="10">
        <v>0.04</v>
      </c>
      <c r="G48" s="2">
        <v>4</v>
      </c>
      <c r="H48" s="2">
        <f>F48*G48</f>
        <v>0.16</v>
      </c>
      <c r="I48" s="1" t="s">
        <v>55</v>
      </c>
    </row>
    <row r="49" spans="1:9" ht="15.75">
      <c r="A49" s="82"/>
      <c r="B49" s="83"/>
      <c r="C49" s="82"/>
      <c r="D49" s="26" t="s">
        <v>54</v>
      </c>
      <c r="E49" s="1" t="s">
        <v>29</v>
      </c>
      <c r="F49" s="10">
        <v>3</v>
      </c>
      <c r="G49" s="2">
        <v>0.8</v>
      </c>
      <c r="H49" s="2">
        <f>F49*G49</f>
        <v>2.4000000000000004</v>
      </c>
      <c r="I49" s="1" t="s">
        <v>55</v>
      </c>
    </row>
    <row r="50" spans="1:9" ht="15.75">
      <c r="A50" s="82"/>
      <c r="B50" s="83"/>
      <c r="C50" s="82"/>
      <c r="D50" s="9" t="s">
        <v>104</v>
      </c>
      <c r="E50" s="1" t="s">
        <v>29</v>
      </c>
      <c r="F50" s="10">
        <v>12</v>
      </c>
      <c r="G50" s="2">
        <v>0.5</v>
      </c>
      <c r="H50" s="2">
        <f>F50*G50</f>
        <v>6</v>
      </c>
      <c r="I50" s="1" t="s">
        <v>55</v>
      </c>
    </row>
    <row r="51" spans="1:9" ht="15.75">
      <c r="A51" s="8"/>
      <c r="B51" s="1"/>
      <c r="C51" s="1"/>
      <c r="D51" s="1"/>
      <c r="E51" s="1"/>
      <c r="F51" s="10"/>
      <c r="G51" s="1"/>
      <c r="H51" s="1"/>
      <c r="I51" s="1"/>
    </row>
    <row r="52" spans="1:9" ht="15.75">
      <c r="A52" s="81">
        <v>6</v>
      </c>
      <c r="B52" s="83" t="s">
        <v>174</v>
      </c>
      <c r="C52" s="81">
        <v>2012</v>
      </c>
      <c r="D52" s="9" t="s">
        <v>25</v>
      </c>
      <c r="E52" s="1" t="s">
        <v>7</v>
      </c>
      <c r="F52" s="10">
        <v>4.1</v>
      </c>
      <c r="G52" s="2"/>
      <c r="H52" s="2"/>
      <c r="I52" s="1"/>
    </row>
    <row r="53" spans="1:9" ht="15.75">
      <c r="A53" s="82"/>
      <c r="B53" s="83"/>
      <c r="C53" s="82"/>
      <c r="D53" s="63" t="s">
        <v>6</v>
      </c>
      <c r="E53" s="1" t="s">
        <v>7</v>
      </c>
      <c r="F53" s="10">
        <v>0.6</v>
      </c>
      <c r="G53" s="2">
        <v>19</v>
      </c>
      <c r="H53" s="2">
        <f aca="true" t="shared" si="3" ref="H53:H58">F53*G53</f>
        <v>11.4</v>
      </c>
      <c r="I53" s="1" t="s">
        <v>55</v>
      </c>
    </row>
    <row r="54" spans="1:9" ht="15.75">
      <c r="A54" s="82"/>
      <c r="B54" s="83"/>
      <c r="C54" s="82"/>
      <c r="D54" s="63" t="s">
        <v>103</v>
      </c>
      <c r="E54" s="1" t="s">
        <v>33</v>
      </c>
      <c r="F54" s="10">
        <v>10</v>
      </c>
      <c r="G54" s="2">
        <v>1.5</v>
      </c>
      <c r="H54" s="2">
        <f t="shared" si="3"/>
        <v>15</v>
      </c>
      <c r="I54" s="1" t="s">
        <v>55</v>
      </c>
    </row>
    <row r="55" spans="1:9" ht="15.75">
      <c r="A55" s="82"/>
      <c r="B55" s="83"/>
      <c r="C55" s="82"/>
      <c r="D55" s="63" t="s">
        <v>9</v>
      </c>
      <c r="E55" s="1" t="s">
        <v>7</v>
      </c>
      <c r="F55" s="10">
        <v>0.1</v>
      </c>
      <c r="G55" s="2">
        <v>4</v>
      </c>
      <c r="H55" s="2">
        <f t="shared" si="3"/>
        <v>0.4</v>
      </c>
      <c r="I55" s="1" t="s">
        <v>55</v>
      </c>
    </row>
    <row r="56" spans="1:9" ht="15.75">
      <c r="A56" s="82"/>
      <c r="B56" s="83"/>
      <c r="C56" s="82"/>
      <c r="D56" s="64" t="s">
        <v>32</v>
      </c>
      <c r="E56" s="1" t="s">
        <v>33</v>
      </c>
      <c r="F56" s="10">
        <v>8</v>
      </c>
      <c r="G56" s="2">
        <v>0.4</v>
      </c>
      <c r="H56" s="2">
        <f t="shared" si="3"/>
        <v>3.2</v>
      </c>
      <c r="I56" s="1" t="s">
        <v>55</v>
      </c>
    </row>
    <row r="57" spans="1:9" ht="15.75">
      <c r="A57" s="82"/>
      <c r="B57" s="83"/>
      <c r="C57" s="82"/>
      <c r="D57" s="63" t="s">
        <v>38</v>
      </c>
      <c r="E57" s="1" t="s">
        <v>33</v>
      </c>
      <c r="F57" s="10">
        <v>9</v>
      </c>
      <c r="G57" s="2">
        <v>0.2</v>
      </c>
      <c r="H57" s="2">
        <f t="shared" si="3"/>
        <v>1.8</v>
      </c>
      <c r="I57" s="1" t="s">
        <v>55</v>
      </c>
    </row>
    <row r="58" spans="1:9" ht="15.75">
      <c r="A58" s="82"/>
      <c r="B58" s="83"/>
      <c r="C58" s="82"/>
      <c r="D58" s="26" t="s">
        <v>39</v>
      </c>
      <c r="E58" s="1" t="s">
        <v>33</v>
      </c>
      <c r="F58" s="10">
        <v>8</v>
      </c>
      <c r="G58" s="2">
        <v>0.4</v>
      </c>
      <c r="H58" s="2">
        <f t="shared" si="3"/>
        <v>3.2</v>
      </c>
      <c r="I58" s="1" t="s">
        <v>55</v>
      </c>
    </row>
    <row r="59" spans="1:9" ht="15.75">
      <c r="A59" s="8"/>
      <c r="B59" s="1"/>
      <c r="C59" s="1"/>
      <c r="D59" s="1"/>
      <c r="E59" s="1"/>
      <c r="F59" s="10"/>
      <c r="G59" s="1"/>
      <c r="H59" s="1"/>
      <c r="I59" s="1"/>
    </row>
    <row r="60" spans="1:9" ht="15.75">
      <c r="A60" s="81">
        <v>7</v>
      </c>
      <c r="B60" s="83" t="s">
        <v>179</v>
      </c>
      <c r="C60" s="81">
        <v>2009</v>
      </c>
      <c r="D60" s="9" t="s">
        <v>25</v>
      </c>
      <c r="E60" s="1" t="s">
        <v>7</v>
      </c>
      <c r="F60" s="10">
        <v>1</v>
      </c>
      <c r="G60" s="2"/>
      <c r="H60" s="2"/>
      <c r="I60" s="1"/>
    </row>
    <row r="61" spans="1:9" ht="15.75">
      <c r="A61" s="82"/>
      <c r="B61" s="83"/>
      <c r="C61" s="82"/>
      <c r="D61" s="63" t="s">
        <v>6</v>
      </c>
      <c r="E61" s="1" t="s">
        <v>7</v>
      </c>
      <c r="F61" s="10">
        <v>0.1</v>
      </c>
      <c r="G61" s="2">
        <v>19</v>
      </c>
      <c r="H61" s="2">
        <f aca="true" t="shared" si="4" ref="H61:H66">F61*G61</f>
        <v>1.9000000000000001</v>
      </c>
      <c r="I61" s="1" t="s">
        <v>11</v>
      </c>
    </row>
    <row r="62" spans="1:9" ht="15.75">
      <c r="A62" s="82"/>
      <c r="B62" s="83"/>
      <c r="C62" s="82"/>
      <c r="D62" s="63" t="s">
        <v>103</v>
      </c>
      <c r="E62" s="1" t="s">
        <v>33</v>
      </c>
      <c r="F62" s="10">
        <v>2</v>
      </c>
      <c r="G62" s="2">
        <v>1.5</v>
      </c>
      <c r="H62" s="2">
        <f t="shared" si="4"/>
        <v>3</v>
      </c>
      <c r="I62" s="1" t="s">
        <v>11</v>
      </c>
    </row>
    <row r="63" spans="1:9" ht="15.75">
      <c r="A63" s="82"/>
      <c r="B63" s="83"/>
      <c r="C63" s="82"/>
      <c r="D63" s="63" t="s">
        <v>9</v>
      </c>
      <c r="E63" s="1" t="s">
        <v>7</v>
      </c>
      <c r="F63" s="10">
        <v>0.03</v>
      </c>
      <c r="G63" s="2">
        <v>4</v>
      </c>
      <c r="H63" s="2">
        <f t="shared" si="4"/>
        <v>0.12</v>
      </c>
      <c r="I63" s="1" t="s">
        <v>11</v>
      </c>
    </row>
    <row r="64" spans="1:9" ht="15.75">
      <c r="A64" s="82"/>
      <c r="B64" s="83"/>
      <c r="C64" s="82"/>
      <c r="D64" s="64" t="s">
        <v>32</v>
      </c>
      <c r="E64" s="1" t="s">
        <v>33</v>
      </c>
      <c r="F64" s="10">
        <v>2</v>
      </c>
      <c r="G64" s="2">
        <v>0.4</v>
      </c>
      <c r="H64" s="2">
        <f t="shared" si="4"/>
        <v>0.8</v>
      </c>
      <c r="I64" s="1" t="s">
        <v>11</v>
      </c>
    </row>
    <row r="65" spans="1:9" ht="15.75">
      <c r="A65" s="82"/>
      <c r="B65" s="83"/>
      <c r="C65" s="82"/>
      <c r="D65" s="63" t="s">
        <v>38</v>
      </c>
      <c r="E65" s="1" t="s">
        <v>33</v>
      </c>
      <c r="F65" s="10">
        <v>2</v>
      </c>
      <c r="G65" s="2">
        <v>0.2</v>
      </c>
      <c r="H65" s="2">
        <f t="shared" si="4"/>
        <v>0.4</v>
      </c>
      <c r="I65" s="1" t="s">
        <v>11</v>
      </c>
    </row>
    <row r="66" spans="1:9" ht="15.75">
      <c r="A66" s="82"/>
      <c r="B66" s="83"/>
      <c r="C66" s="82"/>
      <c r="D66" s="26" t="s">
        <v>39</v>
      </c>
      <c r="E66" s="1" t="s">
        <v>33</v>
      </c>
      <c r="F66" s="10">
        <v>2</v>
      </c>
      <c r="G66" s="2">
        <v>0.4</v>
      </c>
      <c r="H66" s="2">
        <f t="shared" si="4"/>
        <v>0.8</v>
      </c>
      <c r="I66" s="1" t="s">
        <v>11</v>
      </c>
    </row>
    <row r="67" spans="1:9" ht="15.75">
      <c r="A67" s="8"/>
      <c r="B67" s="1"/>
      <c r="C67" s="1"/>
      <c r="D67" s="1"/>
      <c r="E67" s="1"/>
      <c r="F67" s="10"/>
      <c r="G67" s="1"/>
      <c r="H67" s="1"/>
      <c r="I67" s="1"/>
    </row>
    <row r="68" spans="1:9" ht="31.5">
      <c r="A68" s="8">
        <v>8</v>
      </c>
      <c r="B68" s="11" t="s">
        <v>175</v>
      </c>
      <c r="C68" s="8">
        <v>2010</v>
      </c>
      <c r="D68" s="9" t="s">
        <v>39</v>
      </c>
      <c r="E68" s="1" t="s">
        <v>33</v>
      </c>
      <c r="F68" s="41">
        <f>250/60</f>
        <v>4.166666666666667</v>
      </c>
      <c r="G68" s="2">
        <v>0.4</v>
      </c>
      <c r="H68" s="2">
        <f>F68*G68</f>
        <v>1.666666666666667</v>
      </c>
      <c r="I68" s="1" t="s">
        <v>11</v>
      </c>
    </row>
    <row r="69" spans="1:9" ht="18.75" customHeight="1">
      <c r="A69" s="8">
        <v>9</v>
      </c>
      <c r="B69" s="11" t="s">
        <v>176</v>
      </c>
      <c r="C69" s="8">
        <v>2010</v>
      </c>
      <c r="D69" s="9" t="s">
        <v>39</v>
      </c>
      <c r="E69" s="1" t="s">
        <v>33</v>
      </c>
      <c r="F69" s="41">
        <f>200/60</f>
        <v>3.3333333333333335</v>
      </c>
      <c r="G69" s="2">
        <v>0.4</v>
      </c>
      <c r="H69" s="2">
        <f>F69*G69</f>
        <v>1.3333333333333335</v>
      </c>
      <c r="I69" s="1" t="s">
        <v>11</v>
      </c>
    </row>
    <row r="70" spans="1:9" ht="14.25" customHeight="1">
      <c r="A70" s="8">
        <v>10</v>
      </c>
      <c r="B70" s="11" t="s">
        <v>177</v>
      </c>
      <c r="C70" s="8">
        <v>2010</v>
      </c>
      <c r="D70" s="9" t="s">
        <v>39</v>
      </c>
      <c r="E70" s="1" t="s">
        <v>33</v>
      </c>
      <c r="F70" s="41">
        <f>450/60</f>
        <v>7.5</v>
      </c>
      <c r="G70" s="2">
        <v>0.4</v>
      </c>
      <c r="H70" s="2">
        <f>F70*G70</f>
        <v>3</v>
      </c>
      <c r="I70" s="1" t="s">
        <v>11</v>
      </c>
    </row>
    <row r="71" spans="1:9" ht="31.5">
      <c r="A71" s="62">
        <v>11</v>
      </c>
      <c r="B71" s="11" t="s">
        <v>178</v>
      </c>
      <c r="C71" s="8">
        <v>2010</v>
      </c>
      <c r="D71" s="9" t="s">
        <v>39</v>
      </c>
      <c r="E71" s="1" t="s">
        <v>33</v>
      </c>
      <c r="F71" s="41">
        <f>150/60</f>
        <v>2.5</v>
      </c>
      <c r="G71" s="2">
        <v>0.4</v>
      </c>
      <c r="H71" s="2">
        <f>F71*G71</f>
        <v>1</v>
      </c>
      <c r="I71" s="1" t="s">
        <v>11</v>
      </c>
    </row>
    <row r="72" spans="1:9" ht="15.75">
      <c r="A72" s="8">
        <v>12</v>
      </c>
      <c r="B72" s="11" t="s">
        <v>180</v>
      </c>
      <c r="C72" s="8">
        <v>2010</v>
      </c>
      <c r="D72" s="9" t="s">
        <v>39</v>
      </c>
      <c r="E72" s="1" t="s">
        <v>33</v>
      </c>
      <c r="F72" s="41">
        <f>150/60</f>
        <v>2.5</v>
      </c>
      <c r="G72" s="2">
        <v>0.4</v>
      </c>
      <c r="H72" s="2">
        <f aca="true" t="shared" si="5" ref="H72:H78">F72*G72</f>
        <v>1</v>
      </c>
      <c r="I72" s="1" t="s">
        <v>11</v>
      </c>
    </row>
    <row r="73" spans="1:9" ht="48" customHeight="1">
      <c r="A73" s="8">
        <v>13</v>
      </c>
      <c r="B73" s="11" t="s">
        <v>181</v>
      </c>
      <c r="C73" s="8">
        <v>2010</v>
      </c>
      <c r="D73" s="9" t="s">
        <v>39</v>
      </c>
      <c r="E73" s="1" t="s">
        <v>33</v>
      </c>
      <c r="F73" s="41">
        <f>500/60</f>
        <v>8.333333333333334</v>
      </c>
      <c r="G73" s="2">
        <v>0.4</v>
      </c>
      <c r="H73" s="2">
        <f t="shared" si="5"/>
        <v>3.333333333333334</v>
      </c>
      <c r="I73" s="1" t="s">
        <v>11</v>
      </c>
    </row>
    <row r="74" spans="1:9" ht="33" customHeight="1">
      <c r="A74" s="8">
        <v>14</v>
      </c>
      <c r="B74" s="11" t="s">
        <v>182</v>
      </c>
      <c r="C74" s="8">
        <v>2010</v>
      </c>
      <c r="D74" s="9" t="s">
        <v>39</v>
      </c>
      <c r="E74" s="1" t="s">
        <v>33</v>
      </c>
      <c r="F74" s="41">
        <f>150/60</f>
        <v>2.5</v>
      </c>
      <c r="G74" s="2">
        <v>0.4</v>
      </c>
      <c r="H74" s="2">
        <f t="shared" si="5"/>
        <v>1</v>
      </c>
      <c r="I74" s="1" t="s">
        <v>11</v>
      </c>
    </row>
    <row r="75" spans="1:9" ht="49.5" customHeight="1">
      <c r="A75" s="8">
        <v>15</v>
      </c>
      <c r="B75" s="11" t="s">
        <v>183</v>
      </c>
      <c r="C75" s="8">
        <v>2010</v>
      </c>
      <c r="D75" s="9" t="s">
        <v>39</v>
      </c>
      <c r="E75" s="1" t="s">
        <v>33</v>
      </c>
      <c r="F75" s="41">
        <f>200/60</f>
        <v>3.3333333333333335</v>
      </c>
      <c r="G75" s="2">
        <v>0.4</v>
      </c>
      <c r="H75" s="2">
        <f t="shared" si="5"/>
        <v>1.3333333333333335</v>
      </c>
      <c r="I75" s="1" t="s">
        <v>11</v>
      </c>
    </row>
    <row r="76" spans="1:9" ht="32.25" customHeight="1">
      <c r="A76" s="8">
        <v>16</v>
      </c>
      <c r="B76" s="11" t="s">
        <v>184</v>
      </c>
      <c r="C76" s="8">
        <v>2010</v>
      </c>
      <c r="D76" s="9" t="s">
        <v>39</v>
      </c>
      <c r="E76" s="1" t="s">
        <v>33</v>
      </c>
      <c r="F76" s="41">
        <f>550/60</f>
        <v>9.166666666666666</v>
      </c>
      <c r="G76" s="2">
        <v>0.4</v>
      </c>
      <c r="H76" s="2">
        <f t="shared" si="5"/>
        <v>3.6666666666666665</v>
      </c>
      <c r="I76" s="1" t="s">
        <v>37</v>
      </c>
    </row>
    <row r="77" spans="1:9" ht="31.5">
      <c r="A77" s="8">
        <v>17</v>
      </c>
      <c r="B77" s="11" t="s">
        <v>185</v>
      </c>
      <c r="C77" s="8">
        <v>2010</v>
      </c>
      <c r="D77" s="9" t="s">
        <v>39</v>
      </c>
      <c r="E77" s="1" t="s">
        <v>33</v>
      </c>
      <c r="F77" s="41">
        <f>5150/60</f>
        <v>85.83333333333333</v>
      </c>
      <c r="G77" s="2">
        <v>0.4</v>
      </c>
      <c r="H77" s="2">
        <f t="shared" si="5"/>
        <v>34.333333333333336</v>
      </c>
      <c r="I77" s="1" t="s">
        <v>30</v>
      </c>
    </row>
    <row r="78" spans="1:9" ht="16.5" customHeight="1">
      <c r="A78" s="8">
        <v>18</v>
      </c>
      <c r="B78" s="11" t="s">
        <v>186</v>
      </c>
      <c r="C78" s="8">
        <v>2010</v>
      </c>
      <c r="D78" s="9" t="s">
        <v>39</v>
      </c>
      <c r="E78" s="1" t="s">
        <v>33</v>
      </c>
      <c r="F78" s="41">
        <f>600/60</f>
        <v>10</v>
      </c>
      <c r="G78" s="2">
        <v>0.4</v>
      </c>
      <c r="H78" s="2">
        <f t="shared" si="5"/>
        <v>4</v>
      </c>
      <c r="I78" s="1" t="s">
        <v>37</v>
      </c>
    </row>
    <row r="79" spans="1:9" ht="31.5">
      <c r="A79" s="8">
        <v>19</v>
      </c>
      <c r="B79" s="11" t="s">
        <v>187</v>
      </c>
      <c r="C79" s="8">
        <v>2010</v>
      </c>
      <c r="D79" s="9" t="s">
        <v>39</v>
      </c>
      <c r="E79" s="1" t="s">
        <v>33</v>
      </c>
      <c r="F79" s="41">
        <f>300/60</f>
        <v>5</v>
      </c>
      <c r="G79" s="2">
        <v>0.4</v>
      </c>
      <c r="H79" s="2">
        <f>F79*G79</f>
        <v>2</v>
      </c>
      <c r="I79" s="1" t="s">
        <v>37</v>
      </c>
    </row>
    <row r="80" spans="1:9" ht="31.5">
      <c r="A80" s="8">
        <v>20</v>
      </c>
      <c r="B80" s="9" t="s">
        <v>188</v>
      </c>
      <c r="C80" s="8">
        <v>2010</v>
      </c>
      <c r="D80" s="9" t="s">
        <v>39</v>
      </c>
      <c r="E80" s="1" t="s">
        <v>33</v>
      </c>
      <c r="F80" s="10">
        <f>600/60</f>
        <v>10</v>
      </c>
      <c r="G80" s="2">
        <v>0.4</v>
      </c>
      <c r="H80" s="2">
        <f>F80*G80</f>
        <v>4</v>
      </c>
      <c r="I80" s="1" t="s">
        <v>37</v>
      </c>
    </row>
    <row r="81" spans="1:9" ht="47.25">
      <c r="A81" s="8">
        <v>21</v>
      </c>
      <c r="B81" s="9" t="s">
        <v>189</v>
      </c>
      <c r="C81" s="8">
        <v>2010</v>
      </c>
      <c r="D81" s="9" t="s">
        <v>39</v>
      </c>
      <c r="E81" s="1" t="s">
        <v>33</v>
      </c>
      <c r="F81" s="41">
        <f>200/60</f>
        <v>3.3333333333333335</v>
      </c>
      <c r="G81" s="2">
        <v>0.4</v>
      </c>
      <c r="H81" s="2">
        <f>F81*G81</f>
        <v>1.3333333333333335</v>
      </c>
      <c r="I81" s="1" t="s">
        <v>37</v>
      </c>
    </row>
    <row r="82" spans="1:9" ht="47.25">
      <c r="A82" s="8">
        <v>22</v>
      </c>
      <c r="B82" s="9" t="s">
        <v>190</v>
      </c>
      <c r="C82" s="8">
        <v>2010</v>
      </c>
      <c r="D82" s="9" t="s">
        <v>39</v>
      </c>
      <c r="E82" s="1" t="s">
        <v>33</v>
      </c>
      <c r="F82" s="41">
        <f>120/60</f>
        <v>2</v>
      </c>
      <c r="G82" s="2">
        <v>0.4</v>
      </c>
      <c r="H82" s="2">
        <f>F82*G82</f>
        <v>0.8</v>
      </c>
      <c r="I82" s="1" t="s">
        <v>37</v>
      </c>
    </row>
    <row r="83" spans="1:9" ht="47.25">
      <c r="A83" s="8">
        <v>23</v>
      </c>
      <c r="B83" s="9" t="s">
        <v>191</v>
      </c>
      <c r="C83" s="8">
        <v>2010</v>
      </c>
      <c r="D83" s="9" t="s">
        <v>39</v>
      </c>
      <c r="E83" s="1" t="s">
        <v>33</v>
      </c>
      <c r="F83" s="41">
        <f>250/60</f>
        <v>4.166666666666667</v>
      </c>
      <c r="G83" s="2">
        <v>0.4</v>
      </c>
      <c r="H83" s="2">
        <f>F83*G83</f>
        <v>1.666666666666667</v>
      </c>
      <c r="I83" s="1" t="s">
        <v>37</v>
      </c>
    </row>
    <row r="84" spans="1:9" ht="15.75">
      <c r="A84" s="8"/>
      <c r="B84" s="1"/>
      <c r="C84" s="1"/>
      <c r="D84" s="1"/>
      <c r="E84" s="1"/>
      <c r="F84" s="10"/>
      <c r="G84" s="1"/>
      <c r="H84" s="1"/>
      <c r="I84" s="1"/>
    </row>
    <row r="85" spans="1:9" ht="15.75">
      <c r="A85" s="83">
        <v>24</v>
      </c>
      <c r="B85" s="94" t="s">
        <v>47</v>
      </c>
      <c r="C85" s="83">
        <v>2014</v>
      </c>
      <c r="D85" s="9" t="s">
        <v>48</v>
      </c>
      <c r="E85" s="1" t="s">
        <v>7</v>
      </c>
      <c r="F85" s="10">
        <v>43</v>
      </c>
      <c r="G85" s="2">
        <v>1</v>
      </c>
      <c r="H85" s="2">
        <f aca="true" t="shared" si="6" ref="H85:H91">F85*G85</f>
        <v>43</v>
      </c>
      <c r="I85" s="1" t="s">
        <v>40</v>
      </c>
    </row>
    <row r="86" spans="1:9" ht="15.75" customHeight="1">
      <c r="A86" s="83"/>
      <c r="B86" s="94"/>
      <c r="C86" s="83"/>
      <c r="D86" s="9" t="s">
        <v>48</v>
      </c>
      <c r="E86" s="1" t="s">
        <v>7</v>
      </c>
      <c r="F86" s="10">
        <v>43</v>
      </c>
      <c r="G86" s="2">
        <v>1</v>
      </c>
      <c r="H86" s="2">
        <f t="shared" si="6"/>
        <v>43</v>
      </c>
      <c r="I86" s="1" t="s">
        <v>55</v>
      </c>
    </row>
    <row r="87" spans="1:9" ht="15.75">
      <c r="A87" s="83"/>
      <c r="B87" s="94"/>
      <c r="C87" s="83"/>
      <c r="D87" s="9" t="s">
        <v>49</v>
      </c>
      <c r="E87" s="1" t="s">
        <v>7</v>
      </c>
      <c r="F87" s="10">
        <v>43</v>
      </c>
      <c r="G87" s="2">
        <v>1</v>
      </c>
      <c r="H87" s="2">
        <f t="shared" si="6"/>
        <v>43</v>
      </c>
      <c r="I87" s="1" t="s">
        <v>11</v>
      </c>
    </row>
    <row r="88" spans="1:9" ht="15.75">
      <c r="A88" s="8"/>
      <c r="B88" s="11"/>
      <c r="C88" s="8"/>
      <c r="D88" s="9"/>
      <c r="E88" s="1"/>
      <c r="F88" s="10"/>
      <c r="G88" s="2"/>
      <c r="H88" s="2"/>
      <c r="I88" s="1"/>
    </row>
    <row r="89" spans="1:9" ht="15.75">
      <c r="A89" s="83">
        <v>25</v>
      </c>
      <c r="B89" s="94" t="s">
        <v>51</v>
      </c>
      <c r="C89" s="83">
        <v>2014</v>
      </c>
      <c r="D89" s="9" t="s">
        <v>48</v>
      </c>
      <c r="E89" s="1" t="s">
        <v>7</v>
      </c>
      <c r="F89" s="10">
        <v>11</v>
      </c>
      <c r="G89" s="2">
        <v>1</v>
      </c>
      <c r="H89" s="2">
        <f t="shared" si="6"/>
        <v>11</v>
      </c>
      <c r="I89" s="1" t="s">
        <v>40</v>
      </c>
    </row>
    <row r="90" spans="1:9" ht="16.5" customHeight="1">
      <c r="A90" s="83"/>
      <c r="B90" s="94"/>
      <c r="C90" s="83"/>
      <c r="D90" s="9" t="s">
        <v>48</v>
      </c>
      <c r="E90" s="1" t="s">
        <v>7</v>
      </c>
      <c r="F90" s="10">
        <v>11</v>
      </c>
      <c r="G90" s="2">
        <v>1</v>
      </c>
      <c r="H90" s="2">
        <f t="shared" si="6"/>
        <v>11</v>
      </c>
      <c r="I90" s="1" t="s">
        <v>55</v>
      </c>
    </row>
    <row r="91" spans="1:9" ht="15.75">
      <c r="A91" s="83"/>
      <c r="B91" s="94"/>
      <c r="C91" s="83"/>
      <c r="D91" s="9" t="s">
        <v>49</v>
      </c>
      <c r="E91" s="1" t="s">
        <v>7</v>
      </c>
      <c r="F91" s="10">
        <v>11</v>
      </c>
      <c r="G91" s="2">
        <v>1</v>
      </c>
      <c r="H91" s="2">
        <f t="shared" si="6"/>
        <v>11</v>
      </c>
      <c r="I91" s="1" t="s">
        <v>11</v>
      </c>
    </row>
    <row r="92" spans="1:9" ht="31.5">
      <c r="A92" s="32"/>
      <c r="B92" s="6"/>
      <c r="C92" s="1"/>
      <c r="D92" s="18" t="s">
        <v>52</v>
      </c>
      <c r="E92" s="1"/>
      <c r="F92" s="10"/>
      <c r="G92" s="1"/>
      <c r="H92" s="2">
        <f>SUM(H14:H91)</f>
        <v>407.1066666666667</v>
      </c>
      <c r="I92" s="1"/>
    </row>
    <row r="93" spans="1:9" ht="15.75">
      <c r="A93" s="32"/>
      <c r="B93" s="6"/>
      <c r="C93" s="1"/>
      <c r="D93" s="18"/>
      <c r="E93" s="1"/>
      <c r="F93" s="10"/>
      <c r="G93" s="1"/>
      <c r="H93" s="1"/>
      <c r="I93" s="1"/>
    </row>
    <row r="94" spans="1:9" ht="15.75">
      <c r="A94" s="32"/>
      <c r="B94" s="6"/>
      <c r="C94" s="1"/>
      <c r="D94" s="19" t="s">
        <v>53</v>
      </c>
      <c r="E94" s="1" t="s">
        <v>26</v>
      </c>
      <c r="F94" s="10"/>
      <c r="G94" s="1"/>
      <c r="H94" s="1"/>
      <c r="I94" s="1"/>
    </row>
    <row r="95" spans="1:9" ht="31.5">
      <c r="A95" s="89">
        <v>26</v>
      </c>
      <c r="B95" s="81" t="s">
        <v>207</v>
      </c>
      <c r="C95" s="86">
        <v>2011</v>
      </c>
      <c r="D95" s="70" t="s">
        <v>123</v>
      </c>
      <c r="E95" s="71" t="s">
        <v>124</v>
      </c>
      <c r="F95" s="72">
        <v>78</v>
      </c>
      <c r="G95" s="73">
        <v>0.8</v>
      </c>
      <c r="H95" s="73">
        <v>62.4</v>
      </c>
      <c r="I95" s="44" t="s">
        <v>50</v>
      </c>
    </row>
    <row r="96" spans="1:9" ht="47.25">
      <c r="A96" s="90"/>
      <c r="B96" s="88"/>
      <c r="C96" s="87"/>
      <c r="D96" s="70" t="s">
        <v>125</v>
      </c>
      <c r="E96" s="71" t="s">
        <v>126</v>
      </c>
      <c r="F96" s="72">
        <v>0.5</v>
      </c>
      <c r="G96" s="73">
        <v>25.77</v>
      </c>
      <c r="H96" s="73">
        <v>12.89</v>
      </c>
      <c r="I96" s="44" t="s">
        <v>50</v>
      </c>
    </row>
    <row r="97" spans="1:9" ht="31.5">
      <c r="A97" s="90"/>
      <c r="B97" s="88"/>
      <c r="C97" s="87"/>
      <c r="D97" s="70" t="s">
        <v>127</v>
      </c>
      <c r="E97" s="71" t="s">
        <v>128</v>
      </c>
      <c r="F97" s="72">
        <v>9</v>
      </c>
      <c r="G97" s="73">
        <v>1.4</v>
      </c>
      <c r="H97" s="73">
        <v>12.6</v>
      </c>
      <c r="I97" s="44" t="s">
        <v>50</v>
      </c>
    </row>
    <row r="98" spans="1:9" ht="31.5">
      <c r="A98" s="90"/>
      <c r="B98" s="88"/>
      <c r="C98" s="87"/>
      <c r="D98" s="70" t="s">
        <v>95</v>
      </c>
      <c r="E98" s="71" t="s">
        <v>129</v>
      </c>
      <c r="F98" s="72">
        <v>12</v>
      </c>
      <c r="G98" s="73">
        <v>6.09</v>
      </c>
      <c r="H98" s="73">
        <v>73.08</v>
      </c>
      <c r="I98" s="44" t="s">
        <v>50</v>
      </c>
    </row>
    <row r="99" spans="1:9" ht="47.25">
      <c r="A99" s="90"/>
      <c r="B99" s="88"/>
      <c r="C99" s="87"/>
      <c r="D99" s="70" t="s">
        <v>96</v>
      </c>
      <c r="E99" s="71" t="s">
        <v>130</v>
      </c>
      <c r="F99" s="72">
        <v>5</v>
      </c>
      <c r="G99" s="73">
        <v>3.84</v>
      </c>
      <c r="H99" s="73">
        <v>19.2</v>
      </c>
      <c r="I99" s="44" t="s">
        <v>50</v>
      </c>
    </row>
    <row r="100" spans="1:9" ht="63">
      <c r="A100" s="90"/>
      <c r="B100" s="88"/>
      <c r="C100" s="87"/>
      <c r="D100" s="70" t="s">
        <v>131</v>
      </c>
      <c r="E100" s="71" t="s">
        <v>132</v>
      </c>
      <c r="F100" s="72">
        <v>1</v>
      </c>
      <c r="G100" s="73">
        <v>1.6</v>
      </c>
      <c r="H100" s="73">
        <v>1.6</v>
      </c>
      <c r="I100" s="44" t="s">
        <v>50</v>
      </c>
    </row>
    <row r="101" spans="1:9" ht="47.25">
      <c r="A101" s="90"/>
      <c r="B101" s="88"/>
      <c r="C101" s="87"/>
      <c r="D101" s="70" t="s">
        <v>133</v>
      </c>
      <c r="E101" s="71" t="s">
        <v>132</v>
      </c>
      <c r="F101" s="72">
        <v>5</v>
      </c>
      <c r="G101" s="73">
        <v>1.82</v>
      </c>
      <c r="H101" s="73">
        <v>9.1</v>
      </c>
      <c r="I101" s="44" t="s">
        <v>50</v>
      </c>
    </row>
    <row r="102" spans="1:9" ht="15.75">
      <c r="A102" s="32"/>
      <c r="B102" s="8"/>
      <c r="C102" s="8"/>
      <c r="D102" s="9"/>
      <c r="E102" s="1"/>
      <c r="F102" s="16"/>
      <c r="G102" s="2"/>
      <c r="H102" s="2"/>
      <c r="I102" s="1"/>
    </row>
    <row r="103" spans="1:9" ht="83.25" customHeight="1">
      <c r="A103" s="46">
        <v>27</v>
      </c>
      <c r="B103" s="83" t="s">
        <v>145</v>
      </c>
      <c r="C103" s="47">
        <v>2012</v>
      </c>
      <c r="D103" s="74" t="s">
        <v>134</v>
      </c>
      <c r="E103" s="75" t="s">
        <v>126</v>
      </c>
      <c r="F103" s="76">
        <v>0.53</v>
      </c>
      <c r="G103" s="77">
        <v>29.01</v>
      </c>
      <c r="H103" s="77">
        <v>15.38</v>
      </c>
      <c r="I103" s="1" t="s">
        <v>56</v>
      </c>
    </row>
    <row r="104" spans="1:9" ht="78.75">
      <c r="A104" s="78"/>
      <c r="B104" s="83"/>
      <c r="C104" s="7"/>
      <c r="D104" s="74" t="s">
        <v>135</v>
      </c>
      <c r="E104" s="75" t="s">
        <v>136</v>
      </c>
      <c r="F104" s="76">
        <v>0.34</v>
      </c>
      <c r="G104" s="77">
        <v>29.01</v>
      </c>
      <c r="H104" s="77">
        <v>9.86</v>
      </c>
      <c r="I104" s="1" t="s">
        <v>56</v>
      </c>
    </row>
    <row r="105" spans="1:9" ht="90.75" customHeight="1">
      <c r="A105" s="78"/>
      <c r="B105" s="83"/>
      <c r="C105" s="7"/>
      <c r="D105" s="74" t="s">
        <v>137</v>
      </c>
      <c r="E105" s="75" t="s">
        <v>136</v>
      </c>
      <c r="F105" s="76">
        <v>0.09</v>
      </c>
      <c r="G105" s="77">
        <v>29.01</v>
      </c>
      <c r="H105" s="77">
        <v>2.61</v>
      </c>
      <c r="I105" s="1" t="s">
        <v>56</v>
      </c>
    </row>
    <row r="106" spans="1:9" ht="84.75" customHeight="1">
      <c r="A106" s="78"/>
      <c r="B106" s="83"/>
      <c r="C106" s="7"/>
      <c r="D106" s="74" t="s">
        <v>138</v>
      </c>
      <c r="E106" s="75" t="s">
        <v>136</v>
      </c>
      <c r="F106" s="76">
        <v>0.18</v>
      </c>
      <c r="G106" s="77">
        <v>29.01</v>
      </c>
      <c r="H106" s="77">
        <v>5.22</v>
      </c>
      <c r="I106" s="1" t="s">
        <v>56</v>
      </c>
    </row>
    <row r="107" spans="1:9" ht="84" customHeight="1">
      <c r="A107" s="78"/>
      <c r="B107" s="83"/>
      <c r="C107" s="7"/>
      <c r="D107" s="74" t="s">
        <v>139</v>
      </c>
      <c r="E107" s="75" t="s">
        <v>136</v>
      </c>
      <c r="F107" s="76">
        <v>0.565</v>
      </c>
      <c r="G107" s="77">
        <v>29.01</v>
      </c>
      <c r="H107" s="77">
        <v>16.39</v>
      </c>
      <c r="I107" s="1" t="s">
        <v>56</v>
      </c>
    </row>
    <row r="108" spans="1:9" ht="80.25" customHeight="1">
      <c r="A108" s="78"/>
      <c r="B108" s="83"/>
      <c r="C108" s="7"/>
      <c r="D108" s="74" t="s">
        <v>140</v>
      </c>
      <c r="E108" s="75" t="s">
        <v>126</v>
      </c>
      <c r="F108" s="76">
        <v>0.25</v>
      </c>
      <c r="G108" s="77">
        <v>29.01</v>
      </c>
      <c r="H108" s="77">
        <v>7.25</v>
      </c>
      <c r="I108" s="1" t="s">
        <v>56</v>
      </c>
    </row>
    <row r="109" spans="1:9" ht="49.5" customHeight="1">
      <c r="A109" s="78"/>
      <c r="B109" s="83"/>
      <c r="C109" s="7"/>
      <c r="D109" s="74" t="s">
        <v>141</v>
      </c>
      <c r="E109" s="75" t="s">
        <v>126</v>
      </c>
      <c r="F109" s="76">
        <v>0.17</v>
      </c>
      <c r="G109" s="77">
        <v>29.01</v>
      </c>
      <c r="H109" s="77">
        <v>4.93</v>
      </c>
      <c r="I109" s="1" t="s">
        <v>56</v>
      </c>
    </row>
    <row r="110" spans="1:9" ht="53.25" customHeight="1">
      <c r="A110" s="78"/>
      <c r="B110" s="83"/>
      <c r="C110" s="7"/>
      <c r="D110" s="74" t="s">
        <v>142</v>
      </c>
      <c r="E110" s="75" t="s">
        <v>143</v>
      </c>
      <c r="F110" s="76">
        <v>48</v>
      </c>
      <c r="G110" s="77">
        <v>2.05</v>
      </c>
      <c r="H110" s="77">
        <v>98.4</v>
      </c>
      <c r="I110" s="1" t="s">
        <v>56</v>
      </c>
    </row>
    <row r="111" spans="1:9" ht="51.75" customHeight="1">
      <c r="A111" s="78"/>
      <c r="B111" s="83"/>
      <c r="C111" s="7"/>
      <c r="D111" s="74" t="s">
        <v>144</v>
      </c>
      <c r="E111" s="75" t="s">
        <v>143</v>
      </c>
      <c r="F111" s="76">
        <v>14</v>
      </c>
      <c r="G111" s="77">
        <v>2.05</v>
      </c>
      <c r="H111" s="77">
        <v>28.7</v>
      </c>
      <c r="I111" s="1" t="s">
        <v>56</v>
      </c>
    </row>
    <row r="112" spans="1:9" ht="33" customHeight="1">
      <c r="A112" s="78"/>
      <c r="B112" s="83"/>
      <c r="C112" s="7"/>
      <c r="D112" s="74" t="s">
        <v>95</v>
      </c>
      <c r="E112" s="75" t="s">
        <v>129</v>
      </c>
      <c r="F112" s="76">
        <v>17</v>
      </c>
      <c r="G112" s="77">
        <v>6.09</v>
      </c>
      <c r="H112" s="77">
        <v>103.53</v>
      </c>
      <c r="I112" s="1" t="s">
        <v>56</v>
      </c>
    </row>
    <row r="113" spans="1:9" ht="51" customHeight="1">
      <c r="A113" s="79"/>
      <c r="B113" s="83"/>
      <c r="C113" s="48"/>
      <c r="D113" s="74" t="s">
        <v>96</v>
      </c>
      <c r="E113" s="75" t="s">
        <v>130</v>
      </c>
      <c r="F113" s="76">
        <v>8</v>
      </c>
      <c r="G113" s="77">
        <v>3.84</v>
      </c>
      <c r="H113" s="77">
        <v>30.72</v>
      </c>
      <c r="I113" s="1" t="s">
        <v>56</v>
      </c>
    </row>
    <row r="114" spans="1:9" ht="15.75">
      <c r="A114" s="32"/>
      <c r="B114" s="8"/>
      <c r="C114" s="8"/>
      <c r="D114" s="9"/>
      <c r="E114" s="1"/>
      <c r="F114" s="17"/>
      <c r="G114" s="2"/>
      <c r="H114" s="2"/>
      <c r="I114" s="1"/>
    </row>
    <row r="115" spans="1:9" ht="15.75">
      <c r="A115" s="32"/>
      <c r="B115" s="8"/>
      <c r="C115" s="8"/>
      <c r="D115" s="9" t="s">
        <v>57</v>
      </c>
      <c r="E115" s="1"/>
      <c r="F115" s="17"/>
      <c r="G115" s="2"/>
      <c r="H115" s="2">
        <f>SUM(H95:H113)</f>
        <v>513.86</v>
      </c>
      <c r="I115" s="1"/>
    </row>
    <row r="116" spans="1:9" ht="15.75">
      <c r="A116" s="32"/>
      <c r="B116" s="8"/>
      <c r="C116" s="8"/>
      <c r="D116" s="9"/>
      <c r="E116" s="1"/>
      <c r="F116" s="17"/>
      <c r="G116" s="2"/>
      <c r="H116" s="2"/>
      <c r="I116" s="1"/>
    </row>
    <row r="117" spans="1:9" ht="15.75">
      <c r="A117" s="32"/>
      <c r="B117" s="8"/>
      <c r="C117" s="8"/>
      <c r="D117" s="29" t="s">
        <v>58</v>
      </c>
      <c r="E117" s="1"/>
      <c r="F117" s="17"/>
      <c r="G117" s="2"/>
      <c r="H117" s="2"/>
      <c r="I117" s="1"/>
    </row>
    <row r="118" spans="1:9" ht="30" customHeight="1">
      <c r="A118" s="32"/>
      <c r="B118" s="8"/>
      <c r="C118" s="8"/>
      <c r="D118" s="9" t="s">
        <v>59</v>
      </c>
      <c r="E118" s="1" t="s">
        <v>60</v>
      </c>
      <c r="F118" s="17" t="s">
        <v>149</v>
      </c>
      <c r="G118" s="2">
        <v>2</v>
      </c>
      <c r="H118" s="2">
        <v>48</v>
      </c>
      <c r="I118" s="20" t="s">
        <v>61</v>
      </c>
    </row>
    <row r="119" spans="1:9" ht="15.75">
      <c r="A119" s="32"/>
      <c r="B119" s="8"/>
      <c r="C119" s="8"/>
      <c r="D119" s="9"/>
      <c r="E119" s="1"/>
      <c r="F119" s="17"/>
      <c r="G119" s="2"/>
      <c r="H119" s="2"/>
      <c r="I119" s="1"/>
    </row>
    <row r="120" spans="2:8" ht="12.75">
      <c r="B120" s="21"/>
      <c r="C120" s="22"/>
      <c r="D120" s="30"/>
      <c r="E120" s="23"/>
      <c r="F120" s="23"/>
      <c r="G120" s="23"/>
      <c r="H120" s="23"/>
    </row>
    <row r="121" spans="2:8" ht="15.75">
      <c r="B121" s="21"/>
      <c r="C121" s="22"/>
      <c r="D121" s="24" t="s">
        <v>106</v>
      </c>
      <c r="E121" s="15"/>
      <c r="F121" s="15"/>
      <c r="G121" s="93" t="s">
        <v>202</v>
      </c>
      <c r="H121" s="93"/>
    </row>
    <row r="122" spans="2:4" ht="12.75">
      <c r="B122" s="21"/>
      <c r="C122" s="22"/>
      <c r="D122" s="21"/>
    </row>
    <row r="123" spans="2:4" ht="12.75">
      <c r="B123" s="21"/>
      <c r="C123" s="22"/>
      <c r="D123" s="21"/>
    </row>
    <row r="124" spans="2:4" ht="12.75">
      <c r="B124" s="21"/>
      <c r="C124" s="22"/>
      <c r="D124" s="21"/>
    </row>
    <row r="125" spans="2:4" ht="12.75">
      <c r="B125" s="21"/>
      <c r="C125" s="22"/>
      <c r="D125" s="21"/>
    </row>
  </sheetData>
  <sheetProtection/>
  <mergeCells count="48">
    <mergeCell ref="B103:B113"/>
    <mergeCell ref="A5:I5"/>
    <mergeCell ref="A9:A10"/>
    <mergeCell ref="B13:B19"/>
    <mergeCell ref="B6:H6"/>
    <mergeCell ref="B7:H7"/>
    <mergeCell ref="F9:F10"/>
    <mergeCell ref="B9:B10"/>
    <mergeCell ref="C13:C19"/>
    <mergeCell ref="B29:B35"/>
    <mergeCell ref="C29:C35"/>
    <mergeCell ref="E9:E10"/>
    <mergeCell ref="A8:I8"/>
    <mergeCell ref="G9:H9"/>
    <mergeCell ref="I9:I10"/>
    <mergeCell ref="C9:C10"/>
    <mergeCell ref="D9:D10"/>
    <mergeCell ref="B12:I12"/>
    <mergeCell ref="A85:A87"/>
    <mergeCell ref="B85:B87"/>
    <mergeCell ref="C85:C87"/>
    <mergeCell ref="A13:A19"/>
    <mergeCell ref="B45:B50"/>
    <mergeCell ref="C45:C50"/>
    <mergeCell ref="A21:A27"/>
    <mergeCell ref="B21:B27"/>
    <mergeCell ref="C21:C27"/>
    <mergeCell ref="A29:A35"/>
    <mergeCell ref="B37:B43"/>
    <mergeCell ref="C37:C43"/>
    <mergeCell ref="A45:A50"/>
    <mergeCell ref="G121:H121"/>
    <mergeCell ref="A89:A91"/>
    <mergeCell ref="B89:B91"/>
    <mergeCell ref="C89:C91"/>
    <mergeCell ref="A52:A58"/>
    <mergeCell ref="B52:B58"/>
    <mergeCell ref="C52:C58"/>
    <mergeCell ref="A60:A66"/>
    <mergeCell ref="B60:B66"/>
    <mergeCell ref="C60:C66"/>
    <mergeCell ref="E1:I1"/>
    <mergeCell ref="C95:C101"/>
    <mergeCell ref="B95:B101"/>
    <mergeCell ref="A95:A101"/>
    <mergeCell ref="E2:I2"/>
    <mergeCell ref="E3:I3"/>
    <mergeCell ref="A37:A43"/>
  </mergeCells>
  <printOptions/>
  <pageMargins left="0.7874015748031497" right="0.3937007874015748" top="0.3937007874015748" bottom="0.3937007874015748" header="0.5118110236220472" footer="0.31496062992125984"/>
  <pageSetup horizontalDpi="600" verticalDpi="600" orientation="landscape" paperSize="9" scale="98" r:id="rId1"/>
  <headerFooter alignWithMargins="0">
    <oddFooter>&amp;CСтраница &amp;P</oddFooter>
  </headerFooter>
  <rowBreaks count="2" manualBreakCount="2">
    <brk id="31" max="8" man="1"/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"/>
  <sheetViews>
    <sheetView view="pageBreakPreview" zoomScale="85" zoomScaleSheetLayoutView="85" zoomScalePageLayoutView="85" workbookViewId="0" topLeftCell="A7">
      <selection activeCell="K26" sqref="K26:M26"/>
    </sheetView>
  </sheetViews>
  <sheetFormatPr defaultColWidth="9.00390625" defaultRowHeight="12.75"/>
  <cols>
    <col min="1" max="1" width="6.125" style="62" customWidth="1"/>
    <col min="2" max="2" width="23.00390625" style="5" customWidth="1"/>
    <col min="3" max="3" width="7.875" style="5" customWidth="1"/>
    <col min="4" max="4" width="42.625" style="25" customWidth="1"/>
    <col min="5" max="5" width="14.375" style="5" customWidth="1"/>
    <col min="6" max="6" width="10.25390625" style="5" customWidth="1"/>
    <col min="7" max="7" width="10.875" style="5" customWidth="1"/>
    <col min="8" max="8" width="10.125" style="5" customWidth="1"/>
    <col min="9" max="9" width="11.375" style="5" customWidth="1"/>
    <col min="10" max="16384" width="9.125" style="5" customWidth="1"/>
  </cols>
  <sheetData>
    <row r="1" spans="1:9" ht="15.75" customHeight="1">
      <c r="A1" s="34"/>
      <c r="B1" s="4"/>
      <c r="C1" s="4"/>
      <c r="D1" s="34"/>
      <c r="E1" s="84" t="s">
        <v>13</v>
      </c>
      <c r="F1" s="85"/>
      <c r="G1" s="85"/>
      <c r="H1" s="85"/>
      <c r="I1" s="85"/>
    </row>
    <row r="2" spans="1:9" ht="47.25" customHeight="1">
      <c r="A2" s="34"/>
      <c r="B2" s="4"/>
      <c r="C2" s="4"/>
      <c r="D2" s="34"/>
      <c r="E2" s="91" t="s">
        <v>148</v>
      </c>
      <c r="F2" s="85"/>
      <c r="G2" s="85"/>
      <c r="H2" s="85"/>
      <c r="I2" s="85"/>
    </row>
    <row r="3" spans="1:9" ht="15.75">
      <c r="A3" s="34"/>
      <c r="B3" s="4"/>
      <c r="C3" s="4"/>
      <c r="D3" s="35"/>
      <c r="E3" s="92" t="s">
        <v>168</v>
      </c>
      <c r="F3" s="85"/>
      <c r="G3" s="85"/>
      <c r="H3" s="85"/>
      <c r="I3" s="85"/>
    </row>
    <row r="4" ht="15.75">
      <c r="A4" s="36"/>
    </row>
    <row r="5" spans="1:9" ht="14.25" customHeight="1">
      <c r="A5" s="49"/>
      <c r="B5" s="113" t="s">
        <v>14</v>
      </c>
      <c r="C5" s="113"/>
      <c r="D5" s="113"/>
      <c r="E5" s="113"/>
      <c r="F5" s="113"/>
      <c r="G5" s="113"/>
      <c r="H5" s="113"/>
      <c r="I5" s="50"/>
    </row>
    <row r="6" spans="1:9" ht="15.75" hidden="1">
      <c r="A6" s="120" t="s">
        <v>62</v>
      </c>
      <c r="B6" s="120"/>
      <c r="C6" s="120"/>
      <c r="D6" s="120"/>
      <c r="E6" s="120"/>
      <c r="F6" s="120"/>
      <c r="G6" s="120"/>
      <c r="H6" s="120"/>
      <c r="I6" s="120"/>
    </row>
    <row r="7" spans="1:9" ht="18.75">
      <c r="A7" s="37"/>
      <c r="B7" s="104" t="s">
        <v>77</v>
      </c>
      <c r="C7" s="104"/>
      <c r="D7" s="104"/>
      <c r="E7" s="104"/>
      <c r="F7" s="104"/>
      <c r="G7" s="104"/>
      <c r="H7" s="104"/>
      <c r="I7" s="37"/>
    </row>
    <row r="8" spans="1:9" ht="18.75">
      <c r="A8" s="37"/>
      <c r="B8" s="102" t="s">
        <v>78</v>
      </c>
      <c r="C8" s="102"/>
      <c r="D8" s="102"/>
      <c r="E8" s="102"/>
      <c r="F8" s="102"/>
      <c r="G8" s="102"/>
      <c r="H8" s="102"/>
      <c r="I8" s="37"/>
    </row>
    <row r="9" spans="1:9" ht="18.75">
      <c r="A9" s="37"/>
      <c r="B9" s="104" t="s">
        <v>147</v>
      </c>
      <c r="C9" s="104"/>
      <c r="D9" s="104"/>
      <c r="E9" s="104"/>
      <c r="F9" s="104"/>
      <c r="G9" s="104"/>
      <c r="H9" s="104"/>
      <c r="I9" s="37"/>
    </row>
    <row r="10" spans="1:9" ht="15.75">
      <c r="A10" s="38"/>
      <c r="B10" s="37"/>
      <c r="C10" s="38"/>
      <c r="D10" s="39"/>
      <c r="E10" s="37"/>
      <c r="F10" s="38"/>
      <c r="G10" s="38"/>
      <c r="H10" s="38"/>
      <c r="I10" s="38"/>
    </row>
    <row r="11" spans="1:9" ht="15.75">
      <c r="A11" s="83" t="s">
        <v>15</v>
      </c>
      <c r="B11" s="119" t="s">
        <v>16</v>
      </c>
      <c r="C11" s="100" t="s">
        <v>17</v>
      </c>
      <c r="D11" s="112" t="s">
        <v>18</v>
      </c>
      <c r="E11" s="99" t="s">
        <v>19</v>
      </c>
      <c r="F11" s="99" t="s">
        <v>20</v>
      </c>
      <c r="G11" s="99" t="s">
        <v>21</v>
      </c>
      <c r="H11" s="99"/>
      <c r="I11" s="99" t="s">
        <v>10</v>
      </c>
    </row>
    <row r="12" spans="1:9" ht="26.25" customHeight="1">
      <c r="A12" s="83"/>
      <c r="B12" s="119"/>
      <c r="C12" s="100"/>
      <c r="D12" s="112"/>
      <c r="E12" s="99"/>
      <c r="F12" s="99"/>
      <c r="G12" s="40" t="s">
        <v>22</v>
      </c>
      <c r="H12" s="40" t="s">
        <v>23</v>
      </c>
      <c r="I12" s="99"/>
    </row>
    <row r="13" spans="1:9" ht="15.75">
      <c r="A13" s="8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</row>
    <row r="14" spans="1:9" ht="15.75">
      <c r="A14" s="8"/>
      <c r="B14" s="101" t="s">
        <v>24</v>
      </c>
      <c r="C14" s="101"/>
      <c r="D14" s="101"/>
      <c r="E14" s="101"/>
      <c r="F14" s="101"/>
      <c r="G14" s="101"/>
      <c r="H14" s="101"/>
      <c r="I14" s="101"/>
    </row>
    <row r="15" spans="1:9" ht="15.75">
      <c r="A15" s="81" t="s">
        <v>0</v>
      </c>
      <c r="B15" s="81" t="s">
        <v>150</v>
      </c>
      <c r="C15" s="81">
        <v>2012</v>
      </c>
      <c r="D15" s="9" t="s">
        <v>25</v>
      </c>
      <c r="E15" s="1"/>
      <c r="F15" s="1"/>
      <c r="G15" s="2"/>
      <c r="H15" s="2"/>
      <c r="I15" s="1"/>
    </row>
    <row r="16" spans="1:9" ht="15.75">
      <c r="A16" s="82"/>
      <c r="B16" s="82"/>
      <c r="C16" s="82"/>
      <c r="D16" s="9" t="s">
        <v>196</v>
      </c>
      <c r="E16" s="1" t="s">
        <v>29</v>
      </c>
      <c r="F16" s="1">
        <v>7</v>
      </c>
      <c r="G16" s="2">
        <v>1.3</v>
      </c>
      <c r="H16" s="2">
        <f aca="true" t="shared" si="0" ref="H16:H22">F16*G16</f>
        <v>9.1</v>
      </c>
      <c r="I16" s="1" t="s">
        <v>36</v>
      </c>
    </row>
    <row r="17" spans="1:9" ht="15.75">
      <c r="A17" s="82"/>
      <c r="B17" s="82"/>
      <c r="C17" s="82"/>
      <c r="D17" s="9" t="s">
        <v>197</v>
      </c>
      <c r="E17" s="1" t="s">
        <v>29</v>
      </c>
      <c r="F17" s="1">
        <v>4</v>
      </c>
      <c r="G17" s="2">
        <v>5.3</v>
      </c>
      <c r="H17" s="2">
        <f t="shared" si="0"/>
        <v>21.2</v>
      </c>
      <c r="I17" s="1" t="s">
        <v>36</v>
      </c>
    </row>
    <row r="18" spans="1:9" ht="15.75">
      <c r="A18" s="82"/>
      <c r="B18" s="82"/>
      <c r="C18" s="82"/>
      <c r="D18" s="9" t="s">
        <v>198</v>
      </c>
      <c r="E18" s="1" t="s">
        <v>29</v>
      </c>
      <c r="F18" s="1">
        <v>2</v>
      </c>
      <c r="G18" s="2">
        <v>11.5</v>
      </c>
      <c r="H18" s="2">
        <f t="shared" si="0"/>
        <v>23</v>
      </c>
      <c r="I18" s="1" t="s">
        <v>36</v>
      </c>
    </row>
    <row r="19" spans="1:9" ht="14.25" customHeight="1">
      <c r="A19" s="82"/>
      <c r="B19" s="82"/>
      <c r="C19" s="82"/>
      <c r="D19" s="9" t="s">
        <v>195</v>
      </c>
      <c r="E19" s="1" t="s">
        <v>29</v>
      </c>
      <c r="F19" s="1">
        <v>1</v>
      </c>
      <c r="G19" s="2">
        <v>2</v>
      </c>
      <c r="H19" s="2">
        <f t="shared" si="0"/>
        <v>2</v>
      </c>
      <c r="I19" s="1" t="s">
        <v>36</v>
      </c>
    </row>
    <row r="20" spans="1:9" ht="14.25" customHeight="1">
      <c r="A20" s="116"/>
      <c r="B20" s="116"/>
      <c r="C20" s="116"/>
      <c r="D20" s="9" t="s">
        <v>194</v>
      </c>
      <c r="E20" s="1" t="s">
        <v>105</v>
      </c>
      <c r="F20" s="1">
        <v>0.01</v>
      </c>
      <c r="G20" s="2">
        <v>35.34</v>
      </c>
      <c r="H20" s="2">
        <f t="shared" si="0"/>
        <v>0.35340000000000005</v>
      </c>
      <c r="I20" s="1" t="s">
        <v>36</v>
      </c>
    </row>
    <row r="21" spans="1:9" ht="14.25" customHeight="1">
      <c r="A21" s="116"/>
      <c r="B21" s="116"/>
      <c r="C21" s="116"/>
      <c r="D21" s="9" t="s">
        <v>193</v>
      </c>
      <c r="E21" s="1" t="s">
        <v>105</v>
      </c>
      <c r="F21" s="1">
        <v>0.11</v>
      </c>
      <c r="G21" s="2">
        <v>12.2</v>
      </c>
      <c r="H21" s="2">
        <f t="shared" si="0"/>
        <v>1.3419999999999999</v>
      </c>
      <c r="I21" s="1" t="s">
        <v>36</v>
      </c>
    </row>
    <row r="22" spans="1:9" ht="14.25" customHeight="1">
      <c r="A22" s="117"/>
      <c r="B22" s="117"/>
      <c r="C22" s="117"/>
      <c r="D22" s="80" t="s">
        <v>70</v>
      </c>
      <c r="E22" s="1" t="s">
        <v>29</v>
      </c>
      <c r="F22" s="1">
        <v>3</v>
      </c>
      <c r="G22" s="2">
        <v>0.8</v>
      </c>
      <c r="H22" s="2">
        <f t="shared" si="0"/>
        <v>2.4000000000000004</v>
      </c>
      <c r="I22" s="1" t="s">
        <v>36</v>
      </c>
    </row>
    <row r="23" spans="1:9" ht="15.75">
      <c r="A23" s="8"/>
      <c r="B23" s="8"/>
      <c r="C23" s="8"/>
      <c r="D23" s="9"/>
      <c r="E23" s="1"/>
      <c r="F23" s="1"/>
      <c r="G23" s="2"/>
      <c r="H23" s="2"/>
      <c r="I23" s="1"/>
    </row>
    <row r="24" spans="1:9" ht="15.75">
      <c r="A24" s="81" t="s">
        <v>1</v>
      </c>
      <c r="B24" s="81" t="s">
        <v>205</v>
      </c>
      <c r="C24" s="81">
        <v>2009</v>
      </c>
      <c r="D24" s="9" t="s">
        <v>25</v>
      </c>
      <c r="E24" s="1"/>
      <c r="F24" s="1"/>
      <c r="G24" s="2"/>
      <c r="H24" s="2"/>
      <c r="I24" s="1"/>
    </row>
    <row r="25" spans="1:11" ht="15.75">
      <c r="A25" s="82"/>
      <c r="B25" s="82"/>
      <c r="C25" s="82"/>
      <c r="D25" s="9" t="s">
        <v>196</v>
      </c>
      <c r="E25" s="1" t="s">
        <v>29</v>
      </c>
      <c r="F25" s="1">
        <v>25</v>
      </c>
      <c r="G25" s="2">
        <v>1.3</v>
      </c>
      <c r="H25" s="2">
        <f aca="true" t="shared" si="1" ref="H25:H30">F25*G25</f>
        <v>32.5</v>
      </c>
      <c r="I25" s="1" t="s">
        <v>36</v>
      </c>
      <c r="K25" s="5" t="s">
        <v>206</v>
      </c>
    </row>
    <row r="26" spans="1:9" ht="15.75">
      <c r="A26" s="82"/>
      <c r="B26" s="82"/>
      <c r="C26" s="82"/>
      <c r="D26" s="9" t="s">
        <v>197</v>
      </c>
      <c r="E26" s="1" t="s">
        <v>29</v>
      </c>
      <c r="F26" s="1">
        <v>6</v>
      </c>
      <c r="G26" s="2">
        <v>5.3</v>
      </c>
      <c r="H26" s="2">
        <f t="shared" si="1"/>
        <v>31.799999999999997</v>
      </c>
      <c r="I26" s="1" t="s">
        <v>36</v>
      </c>
    </row>
    <row r="27" spans="1:9" ht="15.75">
      <c r="A27" s="82"/>
      <c r="B27" s="82"/>
      <c r="C27" s="82"/>
      <c r="D27" s="9" t="s">
        <v>198</v>
      </c>
      <c r="E27" s="1" t="s">
        <v>29</v>
      </c>
      <c r="F27" s="1">
        <v>2</v>
      </c>
      <c r="G27" s="2">
        <v>11.5</v>
      </c>
      <c r="H27" s="2">
        <f t="shared" si="1"/>
        <v>23</v>
      </c>
      <c r="I27" s="1" t="s">
        <v>36</v>
      </c>
    </row>
    <row r="28" spans="1:9" ht="15" customHeight="1">
      <c r="A28" s="82"/>
      <c r="B28" s="82"/>
      <c r="C28" s="82"/>
      <c r="D28" s="9" t="s">
        <v>195</v>
      </c>
      <c r="E28" s="1" t="s">
        <v>29</v>
      </c>
      <c r="F28" s="1">
        <v>1</v>
      </c>
      <c r="G28" s="2">
        <v>2</v>
      </c>
      <c r="H28" s="2">
        <f t="shared" si="1"/>
        <v>2</v>
      </c>
      <c r="I28" s="1" t="s">
        <v>36</v>
      </c>
    </row>
    <row r="29" spans="1:9" ht="15" customHeight="1">
      <c r="A29" s="116"/>
      <c r="B29" s="116"/>
      <c r="C29" s="116"/>
      <c r="D29" s="9" t="s">
        <v>194</v>
      </c>
      <c r="E29" s="1" t="s">
        <v>105</v>
      </c>
      <c r="F29" s="1">
        <v>0.01</v>
      </c>
      <c r="G29" s="2">
        <v>35.34</v>
      </c>
      <c r="H29" s="2">
        <f t="shared" si="1"/>
        <v>0.35340000000000005</v>
      </c>
      <c r="I29" s="1" t="s">
        <v>36</v>
      </c>
    </row>
    <row r="30" spans="1:9" ht="15" customHeight="1">
      <c r="A30" s="117"/>
      <c r="B30" s="117"/>
      <c r="C30" s="117"/>
      <c r="D30" s="9" t="s">
        <v>193</v>
      </c>
      <c r="E30" s="1" t="s">
        <v>105</v>
      </c>
      <c r="F30" s="1">
        <v>0.12</v>
      </c>
      <c r="G30" s="2">
        <v>12.2</v>
      </c>
      <c r="H30" s="2">
        <f t="shared" si="1"/>
        <v>1.464</v>
      </c>
      <c r="I30" s="1" t="s">
        <v>36</v>
      </c>
    </row>
    <row r="31" spans="1:9" ht="15.75">
      <c r="A31" s="8"/>
      <c r="B31" s="8"/>
      <c r="C31" s="8"/>
      <c r="D31" s="9"/>
      <c r="E31" s="1"/>
      <c r="F31" s="1"/>
      <c r="G31" s="2"/>
      <c r="H31" s="2"/>
      <c r="I31" s="1"/>
    </row>
    <row r="32" spans="1:9" ht="15.75">
      <c r="A32" s="81" t="s">
        <v>2</v>
      </c>
      <c r="B32" s="81" t="s">
        <v>151</v>
      </c>
      <c r="C32" s="81">
        <v>2011</v>
      </c>
      <c r="D32" s="9" t="s">
        <v>25</v>
      </c>
      <c r="E32" s="1"/>
      <c r="F32" s="1"/>
      <c r="G32" s="2"/>
      <c r="H32" s="2"/>
      <c r="I32" s="1"/>
    </row>
    <row r="33" spans="1:9" ht="15.75">
      <c r="A33" s="82"/>
      <c r="B33" s="82"/>
      <c r="C33" s="82"/>
      <c r="D33" s="9" t="s">
        <v>196</v>
      </c>
      <c r="E33" s="1" t="s">
        <v>29</v>
      </c>
      <c r="F33" s="1">
        <v>13</v>
      </c>
      <c r="G33" s="2">
        <v>1.3</v>
      </c>
      <c r="H33" s="2">
        <f aca="true" t="shared" si="2" ref="H33:H38">F33*G33</f>
        <v>16.900000000000002</v>
      </c>
      <c r="I33" s="1" t="s">
        <v>40</v>
      </c>
    </row>
    <row r="34" spans="1:9" ht="15.75">
      <c r="A34" s="82"/>
      <c r="B34" s="82"/>
      <c r="C34" s="82"/>
      <c r="D34" s="9" t="s">
        <v>197</v>
      </c>
      <c r="E34" s="1" t="s">
        <v>29</v>
      </c>
      <c r="F34" s="1">
        <v>4</v>
      </c>
      <c r="G34" s="2">
        <v>5.3</v>
      </c>
      <c r="H34" s="2">
        <f t="shared" si="2"/>
        <v>21.2</v>
      </c>
      <c r="I34" s="1" t="s">
        <v>40</v>
      </c>
    </row>
    <row r="35" spans="1:9" ht="15.75">
      <c r="A35" s="82"/>
      <c r="B35" s="82"/>
      <c r="C35" s="82"/>
      <c r="D35" s="9" t="s">
        <v>64</v>
      </c>
      <c r="E35" s="1" t="s">
        <v>29</v>
      </c>
      <c r="F35" s="1">
        <v>1</v>
      </c>
      <c r="G35" s="2">
        <v>11.5</v>
      </c>
      <c r="H35" s="2">
        <f t="shared" si="2"/>
        <v>11.5</v>
      </c>
      <c r="I35" s="1" t="s">
        <v>40</v>
      </c>
    </row>
    <row r="36" spans="1:9" ht="15.75" customHeight="1">
      <c r="A36" s="82"/>
      <c r="B36" s="82"/>
      <c r="C36" s="82"/>
      <c r="D36" s="9" t="s">
        <v>195</v>
      </c>
      <c r="E36" s="1" t="s">
        <v>29</v>
      </c>
      <c r="F36" s="1">
        <v>1</v>
      </c>
      <c r="G36" s="2">
        <v>2</v>
      </c>
      <c r="H36" s="2">
        <f t="shared" si="2"/>
        <v>2</v>
      </c>
      <c r="I36" s="1" t="s">
        <v>40</v>
      </c>
    </row>
    <row r="37" spans="1:9" ht="15.75" customHeight="1">
      <c r="A37" s="116"/>
      <c r="B37" s="116"/>
      <c r="C37" s="116"/>
      <c r="D37" s="9" t="s">
        <v>194</v>
      </c>
      <c r="E37" s="1" t="s">
        <v>105</v>
      </c>
      <c r="F37" s="1">
        <v>0.01</v>
      </c>
      <c r="G37" s="2">
        <v>35.34</v>
      </c>
      <c r="H37" s="2">
        <f t="shared" si="2"/>
        <v>0.35340000000000005</v>
      </c>
      <c r="I37" s="1" t="s">
        <v>40</v>
      </c>
    </row>
    <row r="38" spans="1:9" ht="15.75" customHeight="1">
      <c r="A38" s="117"/>
      <c r="B38" s="117"/>
      <c r="C38" s="117"/>
      <c r="D38" s="9" t="s">
        <v>193</v>
      </c>
      <c r="E38" s="1" t="s">
        <v>105</v>
      </c>
      <c r="F38" s="1">
        <v>0.11</v>
      </c>
      <c r="G38" s="2">
        <v>12.2</v>
      </c>
      <c r="H38" s="2">
        <f t="shared" si="2"/>
        <v>1.3419999999999999</v>
      </c>
      <c r="I38" s="1" t="s">
        <v>40</v>
      </c>
    </row>
    <row r="39" spans="1:9" ht="17.25" customHeight="1">
      <c r="A39" s="8"/>
      <c r="B39" s="1"/>
      <c r="C39" s="1"/>
      <c r="D39" s="1"/>
      <c r="E39" s="1"/>
      <c r="F39" s="1"/>
      <c r="G39" s="1"/>
      <c r="H39" s="1"/>
      <c r="I39" s="1"/>
    </row>
    <row r="40" spans="1:9" ht="15.75">
      <c r="A40" s="81" t="s">
        <v>3</v>
      </c>
      <c r="B40" s="81" t="s">
        <v>166</v>
      </c>
      <c r="C40" s="81">
        <v>2011</v>
      </c>
      <c r="D40" s="9" t="s">
        <v>25</v>
      </c>
      <c r="E40" s="1"/>
      <c r="F40" s="1"/>
      <c r="G40" s="2"/>
      <c r="H40" s="2"/>
      <c r="I40" s="1"/>
    </row>
    <row r="41" spans="1:9" ht="15.75">
      <c r="A41" s="82"/>
      <c r="B41" s="82"/>
      <c r="C41" s="82"/>
      <c r="D41" s="9" t="s">
        <v>196</v>
      </c>
      <c r="E41" s="1" t="s">
        <v>29</v>
      </c>
      <c r="F41" s="1">
        <v>2</v>
      </c>
      <c r="G41" s="2">
        <v>1.3</v>
      </c>
      <c r="H41" s="2">
        <f>F41*G41</f>
        <v>2.6</v>
      </c>
      <c r="I41" s="1" t="s">
        <v>37</v>
      </c>
    </row>
    <row r="42" spans="1:9" ht="15.75">
      <c r="A42" s="82"/>
      <c r="B42" s="82"/>
      <c r="C42" s="82"/>
      <c r="D42" s="9" t="s">
        <v>197</v>
      </c>
      <c r="E42" s="1" t="s">
        <v>29</v>
      </c>
      <c r="F42" s="1">
        <v>4</v>
      </c>
      <c r="G42" s="2">
        <v>5.3</v>
      </c>
      <c r="H42" s="2">
        <f>F42*G42</f>
        <v>21.2</v>
      </c>
      <c r="I42" s="1" t="s">
        <v>37</v>
      </c>
    </row>
    <row r="43" spans="1:9" ht="15.75">
      <c r="A43" s="82"/>
      <c r="B43" s="82"/>
      <c r="C43" s="82"/>
      <c r="D43" s="9" t="s">
        <v>199</v>
      </c>
      <c r="E43" s="1" t="s">
        <v>29</v>
      </c>
      <c r="F43" s="1">
        <v>1</v>
      </c>
      <c r="G43" s="2">
        <v>11.5</v>
      </c>
      <c r="H43" s="2">
        <f>F43*G43</f>
        <v>11.5</v>
      </c>
      <c r="I43" s="1" t="s">
        <v>37</v>
      </c>
    </row>
    <row r="44" spans="1:9" ht="15.75" customHeight="1">
      <c r="A44" s="117"/>
      <c r="B44" s="117"/>
      <c r="C44" s="117"/>
      <c r="D44" s="9" t="s">
        <v>200</v>
      </c>
      <c r="E44" s="1" t="s">
        <v>105</v>
      </c>
      <c r="F44" s="1">
        <v>0.12</v>
      </c>
      <c r="G44" s="2">
        <v>35.34</v>
      </c>
      <c r="H44" s="2">
        <f>F44*G44</f>
        <v>4.2408</v>
      </c>
      <c r="I44" s="1" t="s">
        <v>37</v>
      </c>
    </row>
    <row r="45" spans="1:9" ht="15.75">
      <c r="A45" s="8"/>
      <c r="B45" s="1"/>
      <c r="C45" s="1"/>
      <c r="D45" s="1"/>
      <c r="E45" s="1"/>
      <c r="F45" s="1"/>
      <c r="G45" s="1"/>
      <c r="H45" s="1"/>
      <c r="I45" s="1"/>
    </row>
    <row r="46" spans="1:9" ht="15.75">
      <c r="A46" s="81" t="s">
        <v>4</v>
      </c>
      <c r="B46" s="81" t="s">
        <v>152</v>
      </c>
      <c r="C46" s="81">
        <v>2011</v>
      </c>
      <c r="D46" s="9" t="s">
        <v>25</v>
      </c>
      <c r="E46" s="1"/>
      <c r="F46" s="1"/>
      <c r="G46" s="2"/>
      <c r="H46" s="2"/>
      <c r="I46" s="1"/>
    </row>
    <row r="47" spans="1:9" ht="15.75">
      <c r="A47" s="82"/>
      <c r="B47" s="82"/>
      <c r="C47" s="82"/>
      <c r="D47" s="9" t="s">
        <v>196</v>
      </c>
      <c r="E47" s="1" t="s">
        <v>29</v>
      </c>
      <c r="F47" s="1">
        <v>11</v>
      </c>
      <c r="G47" s="2">
        <v>1.3</v>
      </c>
      <c r="H47" s="2">
        <f aca="true" t="shared" si="3" ref="H47:H52">F47*G47</f>
        <v>14.3</v>
      </c>
      <c r="I47" s="1" t="s">
        <v>11</v>
      </c>
    </row>
    <row r="48" spans="1:9" ht="15.75">
      <c r="A48" s="82"/>
      <c r="B48" s="82"/>
      <c r="C48" s="82"/>
      <c r="D48" s="9" t="s">
        <v>197</v>
      </c>
      <c r="E48" s="1" t="s">
        <v>29</v>
      </c>
      <c r="F48" s="1">
        <v>5</v>
      </c>
      <c r="G48" s="2">
        <v>5.3</v>
      </c>
      <c r="H48" s="2">
        <f t="shared" si="3"/>
        <v>26.5</v>
      </c>
      <c r="I48" s="1" t="s">
        <v>11</v>
      </c>
    </row>
    <row r="49" spans="1:9" ht="15.75">
      <c r="A49" s="82"/>
      <c r="B49" s="82"/>
      <c r="C49" s="82"/>
      <c r="D49" s="9" t="s">
        <v>198</v>
      </c>
      <c r="E49" s="1" t="s">
        <v>29</v>
      </c>
      <c r="F49" s="1">
        <v>2</v>
      </c>
      <c r="G49" s="2">
        <v>11.5</v>
      </c>
      <c r="H49" s="2">
        <f t="shared" si="3"/>
        <v>23</v>
      </c>
      <c r="I49" s="1" t="s">
        <v>11</v>
      </c>
    </row>
    <row r="50" spans="1:9" ht="15" customHeight="1">
      <c r="A50" s="82"/>
      <c r="B50" s="82"/>
      <c r="C50" s="82"/>
      <c r="D50" s="9" t="s">
        <v>195</v>
      </c>
      <c r="E50" s="1" t="s">
        <v>29</v>
      </c>
      <c r="F50" s="1">
        <v>1</v>
      </c>
      <c r="G50" s="2">
        <v>2</v>
      </c>
      <c r="H50" s="2">
        <f t="shared" si="3"/>
        <v>2</v>
      </c>
      <c r="I50" s="1" t="s">
        <v>11</v>
      </c>
    </row>
    <row r="51" spans="1:9" ht="15" customHeight="1">
      <c r="A51" s="82"/>
      <c r="B51" s="82"/>
      <c r="C51" s="82"/>
      <c r="D51" s="9" t="s">
        <v>194</v>
      </c>
      <c r="E51" s="1" t="s">
        <v>105</v>
      </c>
      <c r="F51" s="1">
        <v>0.01</v>
      </c>
      <c r="G51" s="2">
        <v>35.34</v>
      </c>
      <c r="H51" s="2">
        <f t="shared" si="3"/>
        <v>0.35340000000000005</v>
      </c>
      <c r="I51" s="1" t="s">
        <v>11</v>
      </c>
    </row>
    <row r="52" spans="1:9" ht="15" customHeight="1">
      <c r="A52" s="117"/>
      <c r="B52" s="117"/>
      <c r="C52" s="117"/>
      <c r="D52" s="80" t="s">
        <v>70</v>
      </c>
      <c r="E52" s="1" t="s">
        <v>29</v>
      </c>
      <c r="F52" s="1">
        <v>2</v>
      </c>
      <c r="G52" s="2">
        <v>0.8</v>
      </c>
      <c r="H52" s="2">
        <f t="shared" si="3"/>
        <v>1.6</v>
      </c>
      <c r="I52" s="1" t="s">
        <v>11</v>
      </c>
    </row>
    <row r="53" spans="1:9" ht="15.75">
      <c r="A53" s="8"/>
      <c r="B53" s="8"/>
      <c r="C53" s="8"/>
      <c r="D53" s="9"/>
      <c r="E53" s="1"/>
      <c r="F53" s="1"/>
      <c r="G53" s="2"/>
      <c r="H53" s="2"/>
      <c r="I53" s="1"/>
    </row>
    <row r="54" spans="1:9" ht="15.75">
      <c r="A54" s="81" t="s">
        <v>5</v>
      </c>
      <c r="B54" s="81" t="s">
        <v>165</v>
      </c>
      <c r="C54" s="81">
        <v>2011</v>
      </c>
      <c r="D54" s="9" t="s">
        <v>25</v>
      </c>
      <c r="E54" s="1"/>
      <c r="F54" s="1"/>
      <c r="G54" s="2"/>
      <c r="H54" s="2"/>
      <c r="I54" s="1"/>
    </row>
    <row r="55" spans="1:9" ht="15.75">
      <c r="A55" s="82"/>
      <c r="B55" s="82"/>
      <c r="C55" s="82"/>
      <c r="D55" s="9" t="s">
        <v>196</v>
      </c>
      <c r="E55" s="1" t="s">
        <v>29</v>
      </c>
      <c r="F55" s="1">
        <v>6</v>
      </c>
      <c r="G55" s="2">
        <v>1.3</v>
      </c>
      <c r="H55" s="2">
        <f>F55*G55</f>
        <v>7.800000000000001</v>
      </c>
      <c r="I55" s="1" t="s">
        <v>55</v>
      </c>
    </row>
    <row r="56" spans="1:9" ht="15.75">
      <c r="A56" s="82"/>
      <c r="B56" s="82"/>
      <c r="C56" s="82"/>
      <c r="D56" s="9" t="s">
        <v>197</v>
      </c>
      <c r="E56" s="1" t="s">
        <v>29</v>
      </c>
      <c r="F56" s="1">
        <v>3</v>
      </c>
      <c r="G56" s="2">
        <v>5.3</v>
      </c>
      <c r="H56" s="2">
        <f>F56*G56</f>
        <v>15.899999999999999</v>
      </c>
      <c r="I56" s="1" t="s">
        <v>55</v>
      </c>
    </row>
    <row r="57" spans="1:9" ht="15.75">
      <c r="A57" s="82"/>
      <c r="B57" s="82"/>
      <c r="C57" s="82"/>
      <c r="D57" s="9" t="s">
        <v>198</v>
      </c>
      <c r="E57" s="1" t="s">
        <v>29</v>
      </c>
      <c r="F57" s="1">
        <v>1</v>
      </c>
      <c r="G57" s="2">
        <v>11.5</v>
      </c>
      <c r="H57" s="2">
        <f>F57*G57</f>
        <v>11.5</v>
      </c>
      <c r="I57" s="1" t="s">
        <v>55</v>
      </c>
    </row>
    <row r="58" spans="1:9" ht="15.75">
      <c r="A58" s="82"/>
      <c r="B58" s="82"/>
      <c r="C58" s="82"/>
      <c r="D58" s="9" t="s">
        <v>200</v>
      </c>
      <c r="E58" s="1" t="s">
        <v>105</v>
      </c>
      <c r="F58" s="1">
        <v>0.12</v>
      </c>
      <c r="G58" s="2">
        <v>12.2</v>
      </c>
      <c r="H58" s="2">
        <f>F58*G58</f>
        <v>1.464</v>
      </c>
      <c r="I58" s="1" t="s">
        <v>55</v>
      </c>
    </row>
    <row r="59" spans="1:9" ht="15.75" customHeight="1">
      <c r="A59" s="117"/>
      <c r="B59" s="117"/>
      <c r="C59" s="117"/>
      <c r="D59" s="80" t="s">
        <v>70</v>
      </c>
      <c r="E59" s="1" t="s">
        <v>29</v>
      </c>
      <c r="F59" s="1">
        <v>5</v>
      </c>
      <c r="G59" s="2">
        <v>0.8</v>
      </c>
      <c r="H59" s="2">
        <f>F59*G59</f>
        <v>4</v>
      </c>
      <c r="I59" s="1" t="s">
        <v>55</v>
      </c>
    </row>
    <row r="60" spans="1:9" ht="15.75">
      <c r="A60" s="8"/>
      <c r="B60" s="8"/>
      <c r="C60" s="8"/>
      <c r="D60" s="9"/>
      <c r="E60" s="1"/>
      <c r="F60" s="1"/>
      <c r="G60" s="2"/>
      <c r="H60" s="2"/>
      <c r="I60" s="1"/>
    </row>
    <row r="61" spans="1:9" ht="15.75">
      <c r="A61" s="81" t="s">
        <v>8</v>
      </c>
      <c r="B61" s="81" t="s">
        <v>163</v>
      </c>
      <c r="C61" s="81">
        <v>2011</v>
      </c>
      <c r="D61" s="9" t="s">
        <v>25</v>
      </c>
      <c r="E61" s="1"/>
      <c r="F61" s="1"/>
      <c r="G61" s="2"/>
      <c r="H61" s="2"/>
      <c r="I61" s="1"/>
    </row>
    <row r="62" spans="1:9" ht="15.75">
      <c r="A62" s="82"/>
      <c r="B62" s="82"/>
      <c r="C62" s="82"/>
      <c r="D62" s="9" t="s">
        <v>196</v>
      </c>
      <c r="E62" s="1" t="s">
        <v>29</v>
      </c>
      <c r="F62" s="1">
        <v>14</v>
      </c>
      <c r="G62" s="2">
        <v>1.3</v>
      </c>
      <c r="H62" s="2">
        <f aca="true" t="shared" si="4" ref="H62:H67">F62*G62</f>
        <v>18.2</v>
      </c>
      <c r="I62" s="1" t="s">
        <v>11</v>
      </c>
    </row>
    <row r="63" spans="1:9" ht="15.75">
      <c r="A63" s="82"/>
      <c r="B63" s="82"/>
      <c r="C63" s="82"/>
      <c r="D63" s="9" t="s">
        <v>63</v>
      </c>
      <c r="E63" s="1" t="s">
        <v>29</v>
      </c>
      <c r="F63" s="1">
        <v>7</v>
      </c>
      <c r="G63" s="2">
        <v>5.3</v>
      </c>
      <c r="H63" s="2">
        <f t="shared" si="4"/>
        <v>37.1</v>
      </c>
      <c r="I63" s="1" t="s">
        <v>11</v>
      </c>
    </row>
    <row r="64" spans="1:9" ht="15.75">
      <c r="A64" s="82"/>
      <c r="B64" s="82"/>
      <c r="C64" s="82"/>
      <c r="D64" s="9" t="s">
        <v>198</v>
      </c>
      <c r="E64" s="1" t="s">
        <v>29</v>
      </c>
      <c r="F64" s="1">
        <v>2</v>
      </c>
      <c r="G64" s="2">
        <v>11.5</v>
      </c>
      <c r="H64" s="2">
        <f t="shared" si="4"/>
        <v>23</v>
      </c>
      <c r="I64" s="1" t="s">
        <v>11</v>
      </c>
    </row>
    <row r="65" spans="1:9" ht="15.75" customHeight="1">
      <c r="A65" s="82"/>
      <c r="B65" s="82"/>
      <c r="C65" s="82"/>
      <c r="D65" s="9" t="s">
        <v>195</v>
      </c>
      <c r="E65" s="1" t="s">
        <v>29</v>
      </c>
      <c r="F65" s="1">
        <v>1</v>
      </c>
      <c r="G65" s="2">
        <v>2</v>
      </c>
      <c r="H65" s="2">
        <f t="shared" si="4"/>
        <v>2</v>
      </c>
      <c r="I65" s="1" t="s">
        <v>11</v>
      </c>
    </row>
    <row r="66" spans="1:9" ht="15.75" customHeight="1">
      <c r="A66" s="116"/>
      <c r="B66" s="116"/>
      <c r="C66" s="116"/>
      <c r="D66" s="9" t="s">
        <v>194</v>
      </c>
      <c r="E66" s="1" t="s">
        <v>105</v>
      </c>
      <c r="F66" s="1">
        <v>0.01</v>
      </c>
      <c r="G66" s="2">
        <v>35.34</v>
      </c>
      <c r="H66" s="2">
        <f t="shared" si="4"/>
        <v>0.35340000000000005</v>
      </c>
      <c r="I66" s="1" t="s">
        <v>11</v>
      </c>
    </row>
    <row r="67" spans="1:9" ht="15.75" customHeight="1">
      <c r="A67" s="117"/>
      <c r="B67" s="117"/>
      <c r="C67" s="117"/>
      <c r="D67" s="9" t="s">
        <v>201</v>
      </c>
      <c r="E67" s="1" t="s">
        <v>105</v>
      </c>
      <c r="F67" s="1">
        <v>0.14</v>
      </c>
      <c r="G67" s="2">
        <v>12.2</v>
      </c>
      <c r="H67" s="2">
        <f t="shared" si="4"/>
        <v>1.708</v>
      </c>
      <c r="I67" s="1" t="s">
        <v>11</v>
      </c>
    </row>
    <row r="68" spans="1:9" ht="15.75" customHeight="1">
      <c r="A68" s="8"/>
      <c r="B68" s="8"/>
      <c r="C68" s="8"/>
      <c r="D68" s="9"/>
      <c r="E68" s="1"/>
      <c r="F68" s="1"/>
      <c r="G68" s="2"/>
      <c r="H68" s="2"/>
      <c r="I68" s="1"/>
    </row>
    <row r="69" spans="1:9" ht="15.75" customHeight="1">
      <c r="A69" s="81">
        <v>8</v>
      </c>
      <c r="B69" s="81" t="s">
        <v>164</v>
      </c>
      <c r="C69" s="81">
        <v>2011</v>
      </c>
      <c r="D69" s="9" t="s">
        <v>25</v>
      </c>
      <c r="E69" s="1"/>
      <c r="F69" s="1"/>
      <c r="G69" s="2"/>
      <c r="H69" s="2"/>
      <c r="I69" s="1"/>
    </row>
    <row r="70" spans="1:9" ht="15.75">
      <c r="A70" s="82"/>
      <c r="B70" s="82"/>
      <c r="C70" s="82"/>
      <c r="D70" s="9" t="s">
        <v>196</v>
      </c>
      <c r="E70" s="1" t="s">
        <v>29</v>
      </c>
      <c r="F70" s="1">
        <v>19</v>
      </c>
      <c r="G70" s="2">
        <v>1.3</v>
      </c>
      <c r="H70" s="2">
        <f aca="true" t="shared" si="5" ref="H70:H75">F70*G70</f>
        <v>24.7</v>
      </c>
      <c r="I70" s="1" t="s">
        <v>55</v>
      </c>
    </row>
    <row r="71" spans="1:9" ht="15.75">
      <c r="A71" s="82"/>
      <c r="B71" s="82"/>
      <c r="C71" s="82"/>
      <c r="D71" s="9" t="s">
        <v>197</v>
      </c>
      <c r="E71" s="1" t="s">
        <v>29</v>
      </c>
      <c r="F71" s="1">
        <v>5</v>
      </c>
      <c r="G71" s="2">
        <v>5.3</v>
      </c>
      <c r="H71" s="2">
        <f t="shared" si="5"/>
        <v>26.5</v>
      </c>
      <c r="I71" s="1" t="s">
        <v>55</v>
      </c>
    </row>
    <row r="72" spans="1:9" ht="15.75">
      <c r="A72" s="82"/>
      <c r="B72" s="82"/>
      <c r="C72" s="82"/>
      <c r="D72" s="9" t="s">
        <v>198</v>
      </c>
      <c r="E72" s="1" t="s">
        <v>29</v>
      </c>
      <c r="F72" s="1">
        <v>2</v>
      </c>
      <c r="G72" s="2">
        <v>11.5</v>
      </c>
      <c r="H72" s="2">
        <f t="shared" si="5"/>
        <v>23</v>
      </c>
      <c r="I72" s="1" t="s">
        <v>55</v>
      </c>
    </row>
    <row r="73" spans="1:9" ht="15.75">
      <c r="A73" s="82"/>
      <c r="B73" s="82"/>
      <c r="C73" s="82"/>
      <c r="D73" s="9" t="s">
        <v>195</v>
      </c>
      <c r="E73" s="1" t="s">
        <v>29</v>
      </c>
      <c r="F73" s="1">
        <v>1</v>
      </c>
      <c r="G73" s="2">
        <v>2</v>
      </c>
      <c r="H73" s="2">
        <f t="shared" si="5"/>
        <v>2</v>
      </c>
      <c r="I73" s="1" t="s">
        <v>55</v>
      </c>
    </row>
    <row r="74" spans="1:9" ht="15.75">
      <c r="A74" s="116"/>
      <c r="B74" s="116"/>
      <c r="C74" s="116"/>
      <c r="D74" s="9" t="s">
        <v>194</v>
      </c>
      <c r="E74" s="1" t="s">
        <v>105</v>
      </c>
      <c r="F74" s="1">
        <v>0.01</v>
      </c>
      <c r="G74" s="2">
        <v>35.34</v>
      </c>
      <c r="H74" s="2">
        <f t="shared" si="5"/>
        <v>0.35340000000000005</v>
      </c>
      <c r="I74" s="1" t="s">
        <v>55</v>
      </c>
    </row>
    <row r="75" spans="1:9" ht="15.75">
      <c r="A75" s="117"/>
      <c r="B75" s="117"/>
      <c r="C75" s="117"/>
      <c r="D75" s="9" t="s">
        <v>193</v>
      </c>
      <c r="E75" s="1" t="s">
        <v>105</v>
      </c>
      <c r="F75" s="1">
        <v>0.13</v>
      </c>
      <c r="G75" s="2">
        <v>12.2</v>
      </c>
      <c r="H75" s="2">
        <f t="shared" si="5"/>
        <v>1.5859999999999999</v>
      </c>
      <c r="I75" s="1" t="s">
        <v>55</v>
      </c>
    </row>
    <row r="76" spans="1:9" ht="15.75">
      <c r="A76" s="8"/>
      <c r="B76" s="8"/>
      <c r="C76" s="8"/>
      <c r="D76" s="9"/>
      <c r="E76" s="1"/>
      <c r="F76" s="1"/>
      <c r="G76" s="2"/>
      <c r="H76" s="2"/>
      <c r="I76" s="1"/>
    </row>
    <row r="77" spans="1:9" ht="15.75">
      <c r="A77" s="83">
        <v>9</v>
      </c>
      <c r="B77" s="83" t="s">
        <v>65</v>
      </c>
      <c r="C77" s="83">
        <v>2014</v>
      </c>
      <c r="D77" s="9" t="s">
        <v>48</v>
      </c>
      <c r="E77" s="1" t="s">
        <v>29</v>
      </c>
      <c r="F77" s="1">
        <v>79</v>
      </c>
      <c r="G77" s="2">
        <v>1</v>
      </c>
      <c r="H77" s="2">
        <f aca="true" t="shared" si="6" ref="H77:H84">F77*G77</f>
        <v>79</v>
      </c>
      <c r="I77" s="1" t="s">
        <v>41</v>
      </c>
    </row>
    <row r="78" spans="1:9" ht="15.75">
      <c r="A78" s="83"/>
      <c r="B78" s="83"/>
      <c r="C78" s="83"/>
      <c r="D78" s="9" t="s">
        <v>48</v>
      </c>
      <c r="E78" s="1" t="s">
        <v>29</v>
      </c>
      <c r="F78" s="1">
        <v>79</v>
      </c>
      <c r="G78" s="2">
        <v>1</v>
      </c>
      <c r="H78" s="2">
        <f t="shared" si="6"/>
        <v>79</v>
      </c>
      <c r="I78" s="1" t="s">
        <v>37</v>
      </c>
    </row>
    <row r="79" spans="1:9" ht="15.75">
      <c r="A79" s="83"/>
      <c r="B79" s="83"/>
      <c r="C79" s="83"/>
      <c r="D79" s="9" t="s">
        <v>49</v>
      </c>
      <c r="E79" s="1" t="s">
        <v>29</v>
      </c>
      <c r="F79" s="1">
        <v>79</v>
      </c>
      <c r="G79" s="2">
        <v>1</v>
      </c>
      <c r="H79" s="2">
        <f t="shared" si="6"/>
        <v>79</v>
      </c>
      <c r="I79" s="1" t="s">
        <v>50</v>
      </c>
    </row>
    <row r="80" spans="1:9" ht="15.75">
      <c r="A80" s="83"/>
      <c r="B80" s="83"/>
      <c r="C80" s="83"/>
      <c r="D80" s="9" t="s">
        <v>66</v>
      </c>
      <c r="E80" s="1" t="s">
        <v>29</v>
      </c>
      <c r="F80" s="1">
        <v>79</v>
      </c>
      <c r="G80" s="2">
        <v>2</v>
      </c>
      <c r="H80" s="2">
        <f t="shared" si="6"/>
        <v>158</v>
      </c>
      <c r="I80" s="1" t="s">
        <v>28</v>
      </c>
    </row>
    <row r="81" spans="1:9" ht="15.75">
      <c r="A81" s="83"/>
      <c r="B81" s="83"/>
      <c r="C81" s="83"/>
      <c r="D81" s="9" t="s">
        <v>66</v>
      </c>
      <c r="E81" s="1" t="s">
        <v>29</v>
      </c>
      <c r="F81" s="1">
        <v>79</v>
      </c>
      <c r="G81" s="2">
        <v>2</v>
      </c>
      <c r="H81" s="2">
        <f t="shared" si="6"/>
        <v>158</v>
      </c>
      <c r="I81" s="1" t="s">
        <v>41</v>
      </c>
    </row>
    <row r="82" spans="1:9" ht="15.75">
      <c r="A82" s="83"/>
      <c r="B82" s="83"/>
      <c r="C82" s="83"/>
      <c r="D82" s="9" t="s">
        <v>66</v>
      </c>
      <c r="E82" s="1" t="s">
        <v>29</v>
      </c>
      <c r="F82" s="1">
        <v>79</v>
      </c>
      <c r="G82" s="2">
        <v>2</v>
      </c>
      <c r="H82" s="2">
        <f t="shared" si="6"/>
        <v>158</v>
      </c>
      <c r="I82" s="1" t="s">
        <v>36</v>
      </c>
    </row>
    <row r="83" spans="1:9" ht="15.75">
      <c r="A83" s="83"/>
      <c r="B83" s="83"/>
      <c r="C83" s="83"/>
      <c r="D83" s="9" t="s">
        <v>66</v>
      </c>
      <c r="E83" s="1" t="s">
        <v>29</v>
      </c>
      <c r="F83" s="1">
        <v>79</v>
      </c>
      <c r="G83" s="2">
        <v>2</v>
      </c>
      <c r="H83" s="2">
        <f t="shared" si="6"/>
        <v>158</v>
      </c>
      <c r="I83" s="1" t="s">
        <v>37</v>
      </c>
    </row>
    <row r="84" spans="1:9" ht="15.75">
      <c r="A84" s="83"/>
      <c r="B84" s="83"/>
      <c r="C84" s="83"/>
      <c r="D84" s="9" t="s">
        <v>66</v>
      </c>
      <c r="E84" s="1" t="s">
        <v>29</v>
      </c>
      <c r="F84" s="1">
        <v>79</v>
      </c>
      <c r="G84" s="2">
        <v>2</v>
      </c>
      <c r="H84" s="2">
        <f t="shared" si="6"/>
        <v>158</v>
      </c>
      <c r="I84" s="1" t="s">
        <v>46</v>
      </c>
    </row>
    <row r="85" spans="1:9" ht="15.75">
      <c r="A85" s="8"/>
      <c r="B85" s="8"/>
      <c r="C85" s="8"/>
      <c r="D85" s="9"/>
      <c r="E85" s="1"/>
      <c r="F85" s="1"/>
      <c r="G85" s="2"/>
      <c r="H85" s="2"/>
      <c r="I85" s="1"/>
    </row>
    <row r="86" spans="1:9" ht="15.75">
      <c r="A86" s="8">
        <v>10</v>
      </c>
      <c r="B86" s="3" t="s">
        <v>167</v>
      </c>
      <c r="C86" s="8">
        <v>2013</v>
      </c>
      <c r="D86" s="9" t="s">
        <v>67</v>
      </c>
      <c r="E86" s="1" t="s">
        <v>29</v>
      </c>
      <c r="F86" s="1">
        <v>18</v>
      </c>
      <c r="G86" s="2">
        <v>30</v>
      </c>
      <c r="H86" s="2">
        <f>F86*G86</f>
        <v>540</v>
      </c>
      <c r="I86" s="1" t="s">
        <v>55</v>
      </c>
    </row>
    <row r="87" spans="1:9" ht="15.75">
      <c r="A87" s="8"/>
      <c r="B87" s="3"/>
      <c r="C87" s="8"/>
      <c r="D87" s="9"/>
      <c r="E87" s="1"/>
      <c r="F87" s="1"/>
      <c r="G87" s="2"/>
      <c r="H87" s="2"/>
      <c r="I87" s="1"/>
    </row>
    <row r="88" spans="1:9" ht="15.75">
      <c r="A88" s="83">
        <v>11</v>
      </c>
      <c r="B88" s="83" t="s">
        <v>68</v>
      </c>
      <c r="C88" s="83">
        <v>2014</v>
      </c>
      <c r="D88" s="9" t="s">
        <v>48</v>
      </c>
      <c r="E88" s="1" t="s">
        <v>29</v>
      </c>
      <c r="F88" s="1">
        <v>79</v>
      </c>
      <c r="G88" s="2">
        <v>1</v>
      </c>
      <c r="H88" s="2">
        <f>F88*G88</f>
        <v>79</v>
      </c>
      <c r="I88" s="1" t="s">
        <v>41</v>
      </c>
    </row>
    <row r="89" spans="1:9" ht="15.75">
      <c r="A89" s="83"/>
      <c r="B89" s="83"/>
      <c r="C89" s="83"/>
      <c r="D89" s="9" t="s">
        <v>48</v>
      </c>
      <c r="E89" s="1" t="s">
        <v>29</v>
      </c>
      <c r="F89" s="1">
        <v>79</v>
      </c>
      <c r="G89" s="2">
        <v>1</v>
      </c>
      <c r="H89" s="2">
        <f>F89*G89</f>
        <v>79</v>
      </c>
      <c r="I89" s="1" t="s">
        <v>37</v>
      </c>
    </row>
    <row r="90" spans="1:9" ht="15.75">
      <c r="A90" s="83"/>
      <c r="B90" s="83"/>
      <c r="C90" s="83"/>
      <c r="D90" s="9" t="s">
        <v>49</v>
      </c>
      <c r="E90" s="1" t="s">
        <v>29</v>
      </c>
      <c r="F90" s="1">
        <v>79</v>
      </c>
      <c r="G90" s="2">
        <v>1</v>
      </c>
      <c r="H90" s="2">
        <f>F90*G90</f>
        <v>79</v>
      </c>
      <c r="I90" s="1" t="s">
        <v>50</v>
      </c>
    </row>
    <row r="91" spans="1:9" ht="15.75">
      <c r="A91" s="8"/>
      <c r="B91" s="8"/>
      <c r="C91" s="8"/>
      <c r="D91" s="9"/>
      <c r="E91" s="1"/>
      <c r="F91" s="1"/>
      <c r="G91" s="2"/>
      <c r="H91" s="2"/>
      <c r="I91" s="1"/>
    </row>
    <row r="92" spans="1:9" ht="15.75">
      <c r="A92" s="81">
        <v>12</v>
      </c>
      <c r="B92" s="81" t="s">
        <v>69</v>
      </c>
      <c r="C92" s="81">
        <v>2014</v>
      </c>
      <c r="D92" s="9" t="s">
        <v>25</v>
      </c>
      <c r="E92" s="1" t="s">
        <v>7</v>
      </c>
      <c r="F92" s="2">
        <v>11.7</v>
      </c>
      <c r="G92" s="2"/>
      <c r="H92" s="2"/>
      <c r="I92" s="1"/>
    </row>
    <row r="93" spans="1:9" ht="15.75">
      <c r="A93" s="82"/>
      <c r="B93" s="82"/>
      <c r="C93" s="82"/>
      <c r="D93" s="9" t="s">
        <v>27</v>
      </c>
      <c r="E93" s="1" t="s">
        <v>7</v>
      </c>
      <c r="F93" s="2">
        <f>F92*1.5</f>
        <v>17.549999999999997</v>
      </c>
      <c r="G93" s="2">
        <v>19</v>
      </c>
      <c r="H93" s="2">
        <f aca="true" t="shared" si="7" ref="H93:H99">F93*G93</f>
        <v>333.44999999999993</v>
      </c>
      <c r="I93" s="1" t="s">
        <v>30</v>
      </c>
    </row>
    <row r="94" spans="1:9" ht="15.75">
      <c r="A94" s="82"/>
      <c r="B94" s="82"/>
      <c r="C94" s="82"/>
      <c r="D94" s="9" t="s">
        <v>42</v>
      </c>
      <c r="E94" s="1" t="s">
        <v>29</v>
      </c>
      <c r="F94" s="41">
        <v>38</v>
      </c>
      <c r="G94" s="2">
        <v>1.5</v>
      </c>
      <c r="H94" s="2">
        <f t="shared" si="7"/>
        <v>57</v>
      </c>
      <c r="I94" s="1" t="s">
        <v>43</v>
      </c>
    </row>
    <row r="95" spans="1:9" ht="15" customHeight="1">
      <c r="A95" s="82"/>
      <c r="B95" s="82"/>
      <c r="C95" s="82"/>
      <c r="D95" s="9" t="s">
        <v>44</v>
      </c>
      <c r="E95" s="1" t="s">
        <v>7</v>
      </c>
      <c r="F95" s="2">
        <f>F92</f>
        <v>11.7</v>
      </c>
      <c r="G95" s="2">
        <v>4</v>
      </c>
      <c r="H95" s="2">
        <f t="shared" si="7"/>
        <v>46.8</v>
      </c>
      <c r="I95" s="1" t="s">
        <v>43</v>
      </c>
    </row>
    <row r="96" spans="1:9" ht="19.5" customHeight="1">
      <c r="A96" s="82"/>
      <c r="B96" s="82"/>
      <c r="C96" s="82"/>
      <c r="D96" s="9" t="s">
        <v>45</v>
      </c>
      <c r="E96" s="1" t="s">
        <v>29</v>
      </c>
      <c r="F96" s="1">
        <f>F92/0.05+1</f>
        <v>234.99999999999997</v>
      </c>
      <c r="G96" s="2">
        <v>0.5</v>
      </c>
      <c r="H96" s="2">
        <f t="shared" si="7"/>
        <v>117.49999999999999</v>
      </c>
      <c r="I96" s="1" t="s">
        <v>43</v>
      </c>
    </row>
    <row r="97" spans="1:9" ht="31.5">
      <c r="A97" s="82"/>
      <c r="B97" s="105"/>
      <c r="C97" s="105"/>
      <c r="D97" s="18" t="s">
        <v>32</v>
      </c>
      <c r="E97" s="1" t="s">
        <v>33</v>
      </c>
      <c r="F97" s="1">
        <v>235</v>
      </c>
      <c r="G97" s="2">
        <v>0.4</v>
      </c>
      <c r="H97" s="2">
        <f>F97*G97</f>
        <v>94</v>
      </c>
      <c r="I97" s="1" t="s">
        <v>43</v>
      </c>
    </row>
    <row r="98" spans="1:9" ht="27" customHeight="1">
      <c r="A98" s="82"/>
      <c r="B98" s="105"/>
      <c r="C98" s="105"/>
      <c r="D98" s="9" t="s">
        <v>34</v>
      </c>
      <c r="E98" s="1" t="s">
        <v>29</v>
      </c>
      <c r="F98" s="1">
        <f>F96</f>
        <v>234.99999999999997</v>
      </c>
      <c r="G98" s="2">
        <v>0.2</v>
      </c>
      <c r="H98" s="2">
        <f t="shared" si="7"/>
        <v>47</v>
      </c>
      <c r="I98" s="1" t="s">
        <v>43</v>
      </c>
    </row>
    <row r="99" spans="1:9" ht="15.75">
      <c r="A99" s="95"/>
      <c r="B99" s="105"/>
      <c r="C99" s="106"/>
      <c r="D99" s="9" t="s">
        <v>70</v>
      </c>
      <c r="E99" s="1" t="s">
        <v>29</v>
      </c>
      <c r="F99" s="1">
        <v>10</v>
      </c>
      <c r="G99" s="2">
        <v>2</v>
      </c>
      <c r="H99" s="2">
        <f t="shared" si="7"/>
        <v>20</v>
      </c>
      <c r="I99" s="1" t="s">
        <v>30</v>
      </c>
    </row>
    <row r="100" spans="1:9" ht="15.75">
      <c r="A100" s="83">
        <v>13</v>
      </c>
      <c r="B100" s="105"/>
      <c r="C100" s="81">
        <v>2014</v>
      </c>
      <c r="D100" s="109" t="s">
        <v>71</v>
      </c>
      <c r="E100" s="1" t="s">
        <v>29</v>
      </c>
      <c r="F100" s="1">
        <v>2</v>
      </c>
      <c r="G100" s="2">
        <v>1.2</v>
      </c>
      <c r="H100" s="2">
        <f>F100*G100</f>
        <v>2.4</v>
      </c>
      <c r="I100" s="1" t="s">
        <v>28</v>
      </c>
    </row>
    <row r="101" spans="1:9" ht="15.75" customHeight="1">
      <c r="A101" s="83"/>
      <c r="B101" s="105"/>
      <c r="C101" s="88"/>
      <c r="D101" s="110"/>
      <c r="E101" s="1" t="s">
        <v>29</v>
      </c>
      <c r="F101" s="1">
        <v>2</v>
      </c>
      <c r="G101" s="2">
        <v>1.2</v>
      </c>
      <c r="H101" s="2">
        <f>F101*G101</f>
        <v>2.4</v>
      </c>
      <c r="I101" s="1" t="s">
        <v>41</v>
      </c>
    </row>
    <row r="102" spans="1:9" ht="15.75">
      <c r="A102" s="83"/>
      <c r="B102" s="105"/>
      <c r="C102" s="88"/>
      <c r="D102" s="110"/>
      <c r="E102" s="1" t="s">
        <v>29</v>
      </c>
      <c r="F102" s="1">
        <v>2</v>
      </c>
      <c r="G102" s="2">
        <v>1.2</v>
      </c>
      <c r="H102" s="2">
        <f>F102*G102</f>
        <v>2.4</v>
      </c>
      <c r="I102" s="1" t="s">
        <v>36</v>
      </c>
    </row>
    <row r="103" spans="1:9" ht="15.75">
      <c r="A103" s="83"/>
      <c r="B103" s="105"/>
      <c r="C103" s="88"/>
      <c r="D103" s="110"/>
      <c r="E103" s="1" t="s">
        <v>29</v>
      </c>
      <c r="F103" s="1">
        <v>2</v>
      </c>
      <c r="G103" s="2">
        <v>1.2</v>
      </c>
      <c r="H103" s="2">
        <f>F103*G103</f>
        <v>2.4</v>
      </c>
      <c r="I103" s="1" t="s">
        <v>40</v>
      </c>
    </row>
    <row r="104" spans="1:9" ht="15.75">
      <c r="A104" s="83"/>
      <c r="B104" s="105"/>
      <c r="C104" s="88"/>
      <c r="D104" s="110"/>
      <c r="E104" s="1" t="s">
        <v>29</v>
      </c>
      <c r="F104" s="1">
        <v>2</v>
      </c>
      <c r="G104" s="2">
        <v>1.2</v>
      </c>
      <c r="H104" s="2">
        <f>F104*G104</f>
        <v>2.4</v>
      </c>
      <c r="I104" s="1" t="s">
        <v>55</v>
      </c>
    </row>
    <row r="105" spans="1:9" ht="15.75">
      <c r="A105" s="83"/>
      <c r="B105" s="105"/>
      <c r="C105" s="88"/>
      <c r="D105" s="110"/>
      <c r="E105" s="1" t="s">
        <v>29</v>
      </c>
      <c r="F105" s="1">
        <v>2</v>
      </c>
      <c r="G105" s="2">
        <v>1.2</v>
      </c>
      <c r="H105" s="2">
        <f aca="true" t="shared" si="8" ref="H105:H110">F105*G105</f>
        <v>2.4</v>
      </c>
      <c r="I105" s="1" t="s">
        <v>11</v>
      </c>
    </row>
    <row r="106" spans="1:9" ht="18" customHeight="1">
      <c r="A106" s="83"/>
      <c r="B106" s="105"/>
      <c r="C106" s="88"/>
      <c r="D106" s="110"/>
      <c r="E106" s="1" t="s">
        <v>29</v>
      </c>
      <c r="F106" s="1">
        <v>2</v>
      </c>
      <c r="G106" s="2">
        <v>1.2</v>
      </c>
      <c r="H106" s="2">
        <f t="shared" si="8"/>
        <v>2.4</v>
      </c>
      <c r="I106" s="1" t="s">
        <v>37</v>
      </c>
    </row>
    <row r="107" spans="1:9" ht="15.75">
      <c r="A107" s="83"/>
      <c r="B107" s="105"/>
      <c r="C107" s="114"/>
      <c r="D107" s="111"/>
      <c r="E107" s="1" t="s">
        <v>29</v>
      </c>
      <c r="F107" s="1">
        <v>45</v>
      </c>
      <c r="G107" s="2">
        <v>1.2</v>
      </c>
      <c r="H107" s="2">
        <f t="shared" si="8"/>
        <v>54</v>
      </c>
      <c r="I107" s="1" t="s">
        <v>46</v>
      </c>
    </row>
    <row r="108" spans="1:9" ht="15.75">
      <c r="A108" s="83">
        <v>14</v>
      </c>
      <c r="B108" s="105"/>
      <c r="C108" s="83">
        <v>2014</v>
      </c>
      <c r="D108" s="9" t="s">
        <v>48</v>
      </c>
      <c r="E108" s="1" t="s">
        <v>7</v>
      </c>
      <c r="F108" s="1">
        <v>38</v>
      </c>
      <c r="G108" s="2">
        <v>1</v>
      </c>
      <c r="H108" s="2">
        <f t="shared" si="8"/>
        <v>38</v>
      </c>
      <c r="I108" s="1" t="s">
        <v>41</v>
      </c>
    </row>
    <row r="109" spans="1:9" ht="15.75">
      <c r="A109" s="83"/>
      <c r="B109" s="105"/>
      <c r="C109" s="83"/>
      <c r="D109" s="9" t="s">
        <v>48</v>
      </c>
      <c r="E109" s="1" t="s">
        <v>7</v>
      </c>
      <c r="F109" s="1">
        <v>38</v>
      </c>
      <c r="G109" s="2">
        <v>1</v>
      </c>
      <c r="H109" s="2">
        <f t="shared" si="8"/>
        <v>38</v>
      </c>
      <c r="I109" s="1" t="s">
        <v>37</v>
      </c>
    </row>
    <row r="110" spans="1:9" ht="15.75">
      <c r="A110" s="83"/>
      <c r="B110" s="106"/>
      <c r="C110" s="83"/>
      <c r="D110" s="9" t="s">
        <v>49</v>
      </c>
      <c r="E110" s="1" t="s">
        <v>7</v>
      </c>
      <c r="F110" s="1">
        <v>38</v>
      </c>
      <c r="G110" s="2">
        <v>1</v>
      </c>
      <c r="H110" s="2">
        <f t="shared" si="8"/>
        <v>38</v>
      </c>
      <c r="I110" s="1" t="s">
        <v>30</v>
      </c>
    </row>
    <row r="111" spans="1:9" ht="15.75">
      <c r="A111" s="8"/>
      <c r="B111" s="8"/>
      <c r="C111" s="8"/>
      <c r="D111" s="108" t="s">
        <v>52</v>
      </c>
      <c r="E111" s="108"/>
      <c r="F111" s="108"/>
      <c r="G111" s="108"/>
      <c r="H111" s="2">
        <f>SUM(H16:H110)</f>
        <v>3216.817200000001</v>
      </c>
      <c r="I111" s="1"/>
    </row>
    <row r="112" spans="1:9" ht="15.75">
      <c r="A112" s="32"/>
      <c r="B112" s="6"/>
      <c r="C112" s="1"/>
      <c r="D112" s="107" t="s">
        <v>53</v>
      </c>
      <c r="E112" s="107"/>
      <c r="F112" s="107"/>
      <c r="G112" s="1"/>
      <c r="H112" s="1"/>
      <c r="I112" s="1"/>
    </row>
    <row r="113" spans="1:9" ht="33" customHeight="1">
      <c r="A113" s="83">
        <v>1</v>
      </c>
      <c r="B113" s="83" t="s">
        <v>192</v>
      </c>
      <c r="C113" s="83">
        <v>2010</v>
      </c>
      <c r="D113" s="51" t="s">
        <v>79</v>
      </c>
      <c r="E113" s="52" t="s">
        <v>107</v>
      </c>
      <c r="F113" s="53">
        <v>0.024</v>
      </c>
      <c r="G113" s="54">
        <v>212.37</v>
      </c>
      <c r="H113" s="54">
        <v>5.1</v>
      </c>
      <c r="I113" s="1" t="s">
        <v>30</v>
      </c>
    </row>
    <row r="114" spans="1:9" ht="33.75" customHeight="1">
      <c r="A114" s="83"/>
      <c r="B114" s="83"/>
      <c r="C114" s="83"/>
      <c r="D114" s="51" t="s">
        <v>80</v>
      </c>
      <c r="E114" s="52" t="s">
        <v>107</v>
      </c>
      <c r="F114" s="53">
        <v>0.0198</v>
      </c>
      <c r="G114" s="54">
        <v>212.37</v>
      </c>
      <c r="H114" s="54">
        <v>4.2</v>
      </c>
      <c r="I114" s="1" t="s">
        <v>30</v>
      </c>
    </row>
    <row r="115" spans="1:9" ht="31.5">
      <c r="A115" s="83"/>
      <c r="B115" s="83"/>
      <c r="C115" s="83"/>
      <c r="D115" s="51" t="s">
        <v>81</v>
      </c>
      <c r="E115" s="52" t="s">
        <v>107</v>
      </c>
      <c r="F115" s="53">
        <v>0.0396</v>
      </c>
      <c r="G115" s="54">
        <v>212.37</v>
      </c>
      <c r="H115" s="54">
        <v>8.41</v>
      </c>
      <c r="I115" s="1" t="s">
        <v>30</v>
      </c>
    </row>
    <row r="116" spans="1:9" ht="31.5">
      <c r="A116" s="83"/>
      <c r="B116" s="83"/>
      <c r="C116" s="83"/>
      <c r="D116" s="51" t="s">
        <v>72</v>
      </c>
      <c r="E116" s="52" t="s">
        <v>108</v>
      </c>
      <c r="F116" s="53">
        <v>0.1</v>
      </c>
      <c r="G116" s="54">
        <v>212.41</v>
      </c>
      <c r="H116" s="54">
        <v>21.24</v>
      </c>
      <c r="I116" s="1" t="s">
        <v>30</v>
      </c>
    </row>
    <row r="117" spans="1:9" ht="78.75">
      <c r="A117" s="83"/>
      <c r="B117" s="83"/>
      <c r="C117" s="83"/>
      <c r="D117" s="51" t="s">
        <v>73</v>
      </c>
      <c r="E117" s="52" t="s">
        <v>109</v>
      </c>
      <c r="F117" s="53">
        <v>0.03</v>
      </c>
      <c r="G117" s="54">
        <v>606.9</v>
      </c>
      <c r="H117" s="54">
        <v>18.21</v>
      </c>
      <c r="I117" s="1" t="s">
        <v>30</v>
      </c>
    </row>
    <row r="118" spans="1:9" ht="20.25" customHeight="1">
      <c r="A118" s="83"/>
      <c r="B118" s="83"/>
      <c r="C118" s="83"/>
      <c r="D118" s="51" t="s">
        <v>74</v>
      </c>
      <c r="E118" s="52" t="s">
        <v>110</v>
      </c>
      <c r="F118" s="53">
        <v>0.06</v>
      </c>
      <c r="G118" s="54">
        <v>124.23</v>
      </c>
      <c r="H118" s="54">
        <v>7.45</v>
      </c>
      <c r="I118" s="1" t="s">
        <v>30</v>
      </c>
    </row>
    <row r="119" spans="1:9" ht="31.5">
      <c r="A119" s="83"/>
      <c r="B119" s="83"/>
      <c r="C119" s="83"/>
      <c r="D119" s="51" t="s">
        <v>82</v>
      </c>
      <c r="E119" s="52" t="s">
        <v>111</v>
      </c>
      <c r="F119" s="53">
        <v>0.04</v>
      </c>
      <c r="G119" s="54">
        <v>40.43</v>
      </c>
      <c r="H119" s="54">
        <v>1.62</v>
      </c>
      <c r="I119" s="1" t="s">
        <v>30</v>
      </c>
    </row>
    <row r="120" spans="1:9" ht="63">
      <c r="A120" s="83"/>
      <c r="B120" s="83"/>
      <c r="C120" s="83"/>
      <c r="D120" s="51" t="s">
        <v>75</v>
      </c>
      <c r="E120" s="52" t="s">
        <v>112</v>
      </c>
      <c r="F120" s="53">
        <v>0.18</v>
      </c>
      <c r="G120" s="54">
        <v>4.46</v>
      </c>
      <c r="H120" s="54">
        <v>0.8</v>
      </c>
      <c r="I120" s="1" t="s">
        <v>30</v>
      </c>
    </row>
    <row r="121" spans="1:9" ht="47.25">
      <c r="A121" s="83"/>
      <c r="B121" s="83"/>
      <c r="C121" s="83"/>
      <c r="D121" s="51" t="s">
        <v>83</v>
      </c>
      <c r="E121" s="52" t="s">
        <v>112</v>
      </c>
      <c r="F121" s="53">
        <v>0.18</v>
      </c>
      <c r="G121" s="54">
        <v>61.6</v>
      </c>
      <c r="H121" s="54">
        <v>11.09</v>
      </c>
      <c r="I121" s="1" t="s">
        <v>30</v>
      </c>
    </row>
    <row r="122" spans="1:9" ht="47.25">
      <c r="A122" s="83"/>
      <c r="B122" s="83"/>
      <c r="C122" s="83"/>
      <c r="D122" s="51" t="s">
        <v>84</v>
      </c>
      <c r="E122" s="52" t="s">
        <v>122</v>
      </c>
      <c r="F122" s="53">
        <v>0.18</v>
      </c>
      <c r="G122" s="54">
        <v>47.46</v>
      </c>
      <c r="H122" s="54">
        <v>8.54</v>
      </c>
      <c r="I122" s="1" t="s">
        <v>30</v>
      </c>
    </row>
    <row r="123" spans="1:9" ht="31.5">
      <c r="A123" s="83"/>
      <c r="B123" s="83"/>
      <c r="C123" s="83"/>
      <c r="D123" s="51" t="s">
        <v>85</v>
      </c>
      <c r="E123" s="52" t="s">
        <v>113</v>
      </c>
      <c r="F123" s="53">
        <v>0.02</v>
      </c>
      <c r="G123" s="54">
        <v>93.57</v>
      </c>
      <c r="H123" s="54">
        <v>1.87</v>
      </c>
      <c r="I123" s="1" t="s">
        <v>30</v>
      </c>
    </row>
    <row r="124" spans="1:9" ht="32.25" customHeight="1">
      <c r="A124" s="83"/>
      <c r="B124" s="83"/>
      <c r="C124" s="83"/>
      <c r="D124" s="51" t="s">
        <v>86</v>
      </c>
      <c r="E124" s="52" t="s">
        <v>114</v>
      </c>
      <c r="F124" s="53">
        <v>0.025</v>
      </c>
      <c r="G124" s="54">
        <v>433.4</v>
      </c>
      <c r="H124" s="54">
        <v>10.84</v>
      </c>
      <c r="I124" s="1" t="s">
        <v>30</v>
      </c>
    </row>
    <row r="125" spans="1:9" ht="18" customHeight="1">
      <c r="A125" s="83"/>
      <c r="B125" s="83"/>
      <c r="C125" s="83"/>
      <c r="D125" s="51" t="s">
        <v>87</v>
      </c>
      <c r="E125" s="52" t="s">
        <v>115</v>
      </c>
      <c r="F125" s="53">
        <v>0.072</v>
      </c>
      <c r="G125" s="54">
        <v>199</v>
      </c>
      <c r="H125" s="54">
        <v>14.33</v>
      </c>
      <c r="I125" s="1" t="s">
        <v>30</v>
      </c>
    </row>
    <row r="126" spans="1:9" ht="78.75">
      <c r="A126" s="83"/>
      <c r="B126" s="83"/>
      <c r="C126" s="83"/>
      <c r="D126" s="51" t="s">
        <v>88</v>
      </c>
      <c r="E126" s="52" t="s">
        <v>117</v>
      </c>
      <c r="F126" s="53">
        <v>0.0054</v>
      </c>
      <c r="G126" s="54">
        <v>163.03</v>
      </c>
      <c r="H126" s="54">
        <v>0.88</v>
      </c>
      <c r="I126" s="1" t="s">
        <v>30</v>
      </c>
    </row>
    <row r="127" spans="1:9" ht="17.25" customHeight="1">
      <c r="A127" s="83"/>
      <c r="B127" s="83"/>
      <c r="C127" s="83"/>
      <c r="D127" s="51" t="s">
        <v>89</v>
      </c>
      <c r="E127" s="52" t="s">
        <v>118</v>
      </c>
      <c r="F127" s="53">
        <v>0.0228</v>
      </c>
      <c r="G127" s="54">
        <v>505.82</v>
      </c>
      <c r="H127" s="54">
        <v>11.53</v>
      </c>
      <c r="I127" s="1" t="s">
        <v>30</v>
      </c>
    </row>
    <row r="128" spans="1:9" ht="31.5">
      <c r="A128" s="83"/>
      <c r="B128" s="83"/>
      <c r="C128" s="83"/>
      <c r="D128" s="51" t="s">
        <v>90</v>
      </c>
      <c r="E128" s="52" t="s">
        <v>119</v>
      </c>
      <c r="F128" s="53">
        <v>0.25</v>
      </c>
      <c r="G128" s="54">
        <v>40.65</v>
      </c>
      <c r="H128" s="54">
        <v>10.16</v>
      </c>
      <c r="I128" s="1" t="s">
        <v>30</v>
      </c>
    </row>
    <row r="129" spans="1:9" ht="31.5">
      <c r="A129" s="83"/>
      <c r="B129" s="83"/>
      <c r="C129" s="83"/>
      <c r="D129" s="51" t="s">
        <v>91</v>
      </c>
      <c r="E129" s="52" t="s">
        <v>111</v>
      </c>
      <c r="F129" s="53">
        <v>0.08</v>
      </c>
      <c r="G129" s="54">
        <v>16.32</v>
      </c>
      <c r="H129" s="54">
        <v>1.31</v>
      </c>
      <c r="I129" s="1" t="s">
        <v>30</v>
      </c>
    </row>
    <row r="130" spans="1:9" ht="63">
      <c r="A130" s="83"/>
      <c r="B130" s="83"/>
      <c r="C130" s="83"/>
      <c r="D130" s="51" t="s">
        <v>92</v>
      </c>
      <c r="E130" s="52" t="s">
        <v>116</v>
      </c>
      <c r="F130" s="53">
        <v>0.08</v>
      </c>
      <c r="G130" s="54">
        <v>142.65</v>
      </c>
      <c r="H130" s="54">
        <v>11.41</v>
      </c>
      <c r="I130" s="1" t="s">
        <v>30</v>
      </c>
    </row>
    <row r="131" spans="1:9" ht="63">
      <c r="A131" s="83"/>
      <c r="B131" s="83"/>
      <c r="C131" s="83"/>
      <c r="D131" s="51" t="s">
        <v>94</v>
      </c>
      <c r="E131" s="52" t="s">
        <v>121</v>
      </c>
      <c r="F131" s="53">
        <v>0.08</v>
      </c>
      <c r="G131" s="54">
        <v>10.21</v>
      </c>
      <c r="H131" s="54">
        <v>0.82</v>
      </c>
      <c r="I131" s="1" t="s">
        <v>30</v>
      </c>
    </row>
    <row r="132" spans="1:9" ht="47.25">
      <c r="A132" s="83"/>
      <c r="B132" s="83"/>
      <c r="C132" s="83"/>
      <c r="D132" s="51" t="s">
        <v>93</v>
      </c>
      <c r="E132" s="52" t="s">
        <v>120</v>
      </c>
      <c r="F132" s="53">
        <v>0.11</v>
      </c>
      <c r="G132" s="54">
        <v>12.21</v>
      </c>
      <c r="H132" s="54">
        <v>1.34</v>
      </c>
      <c r="I132" s="1" t="s">
        <v>30</v>
      </c>
    </row>
    <row r="133" spans="1:9" ht="15.75">
      <c r="A133" s="8"/>
      <c r="B133" s="1"/>
      <c r="C133" s="1"/>
      <c r="D133" s="1"/>
      <c r="E133" s="1"/>
      <c r="F133" s="1"/>
      <c r="G133" s="1"/>
      <c r="H133" s="1"/>
      <c r="I133" s="1"/>
    </row>
    <row r="134" spans="1:9" ht="31.5">
      <c r="A134" s="118">
        <v>2</v>
      </c>
      <c r="B134" s="83" t="s">
        <v>162</v>
      </c>
      <c r="C134" s="83">
        <v>2012</v>
      </c>
      <c r="D134" s="55" t="s">
        <v>97</v>
      </c>
      <c r="E134" s="56" t="s">
        <v>153</v>
      </c>
      <c r="F134" s="57">
        <v>18.9</v>
      </c>
      <c r="G134" s="58">
        <v>1.05</v>
      </c>
      <c r="H134" s="58">
        <v>19.85</v>
      </c>
      <c r="I134" s="1" t="s">
        <v>56</v>
      </c>
    </row>
    <row r="135" spans="1:9" ht="31.5">
      <c r="A135" s="118"/>
      <c r="B135" s="83"/>
      <c r="C135" s="83"/>
      <c r="D135" s="55" t="s">
        <v>98</v>
      </c>
      <c r="E135" s="56" t="s">
        <v>154</v>
      </c>
      <c r="F135" s="57">
        <v>4.5</v>
      </c>
      <c r="G135" s="58">
        <v>21.8</v>
      </c>
      <c r="H135" s="58">
        <v>98.1</v>
      </c>
      <c r="I135" s="1" t="s">
        <v>56</v>
      </c>
    </row>
    <row r="136" spans="1:9" ht="47.25">
      <c r="A136" s="118"/>
      <c r="B136" s="83"/>
      <c r="C136" s="83"/>
      <c r="D136" s="55" t="s">
        <v>155</v>
      </c>
      <c r="E136" s="56" t="s">
        <v>156</v>
      </c>
      <c r="F136" s="57">
        <v>0.0045</v>
      </c>
      <c r="G136" s="58">
        <v>1050</v>
      </c>
      <c r="H136" s="59">
        <f>G136*F136</f>
        <v>4.725</v>
      </c>
      <c r="I136" s="1" t="s">
        <v>56</v>
      </c>
    </row>
    <row r="137" spans="1:9" ht="47.25">
      <c r="A137" s="118"/>
      <c r="B137" s="83"/>
      <c r="C137" s="83"/>
      <c r="D137" s="55" t="s">
        <v>157</v>
      </c>
      <c r="E137" s="56" t="s">
        <v>158</v>
      </c>
      <c r="F137" s="57">
        <v>0.027</v>
      </c>
      <c r="G137" s="58">
        <v>154</v>
      </c>
      <c r="H137" s="58">
        <v>4.16</v>
      </c>
      <c r="I137" s="1" t="s">
        <v>56</v>
      </c>
    </row>
    <row r="138" spans="1:9" ht="63">
      <c r="A138" s="118"/>
      <c r="B138" s="83"/>
      <c r="C138" s="83"/>
      <c r="D138" s="55" t="s">
        <v>159</v>
      </c>
      <c r="E138" s="56" t="s">
        <v>160</v>
      </c>
      <c r="F138" s="60">
        <v>4</v>
      </c>
      <c r="G138" s="58">
        <v>9.83</v>
      </c>
      <c r="H138" s="58">
        <v>39.32</v>
      </c>
      <c r="I138" s="1" t="s">
        <v>56</v>
      </c>
    </row>
    <row r="139" spans="1:9" ht="31.5">
      <c r="A139" s="118"/>
      <c r="B139" s="83"/>
      <c r="C139" s="83"/>
      <c r="D139" s="55" t="s">
        <v>161</v>
      </c>
      <c r="E139" s="56" t="s">
        <v>158</v>
      </c>
      <c r="F139" s="57">
        <v>0.027</v>
      </c>
      <c r="G139" s="58">
        <v>97.2</v>
      </c>
      <c r="H139" s="58">
        <v>2.62</v>
      </c>
      <c r="I139" s="1" t="s">
        <v>56</v>
      </c>
    </row>
    <row r="140" spans="1:9" ht="31.5">
      <c r="A140" s="118"/>
      <c r="B140" s="83"/>
      <c r="C140" s="83"/>
      <c r="D140" s="55" t="s">
        <v>99</v>
      </c>
      <c r="E140" s="56" t="s">
        <v>153</v>
      </c>
      <c r="F140" s="57">
        <v>19.35</v>
      </c>
      <c r="G140" s="58">
        <v>0.19</v>
      </c>
      <c r="H140" s="58">
        <v>3.68</v>
      </c>
      <c r="I140" s="1" t="s">
        <v>56</v>
      </c>
    </row>
    <row r="141" spans="1:9" ht="15.75">
      <c r="A141" s="32"/>
      <c r="B141" s="8"/>
      <c r="C141" s="8"/>
      <c r="D141" s="9"/>
      <c r="E141" s="1"/>
      <c r="F141" s="10"/>
      <c r="G141" s="2"/>
      <c r="H141" s="2"/>
      <c r="I141" s="1"/>
    </row>
    <row r="142" spans="1:9" ht="15.75">
      <c r="A142" s="32"/>
      <c r="B142" s="8"/>
      <c r="C142" s="8"/>
      <c r="D142" s="29" t="s">
        <v>58</v>
      </c>
      <c r="E142" s="1"/>
      <c r="F142" s="3"/>
      <c r="G142" s="2"/>
      <c r="H142" s="2"/>
      <c r="I142" s="1"/>
    </row>
    <row r="143" spans="1:9" ht="30">
      <c r="A143" s="32"/>
      <c r="B143" s="8"/>
      <c r="C143" s="8"/>
      <c r="D143" s="9" t="s">
        <v>59</v>
      </c>
      <c r="E143" s="1" t="s">
        <v>60</v>
      </c>
      <c r="F143" s="3" t="s">
        <v>149</v>
      </c>
      <c r="G143" s="2">
        <v>2</v>
      </c>
      <c r="H143" s="2">
        <v>48</v>
      </c>
      <c r="I143" s="20" t="s">
        <v>61</v>
      </c>
    </row>
    <row r="144" spans="1:9" ht="12.75">
      <c r="A144" s="42"/>
      <c r="B144" s="12"/>
      <c r="C144" s="12"/>
      <c r="D144" s="33"/>
      <c r="E144" s="13"/>
      <c r="F144" s="13"/>
      <c r="G144" s="13"/>
      <c r="H144" s="13"/>
      <c r="I144" s="12"/>
    </row>
    <row r="145" spans="1:9" ht="12.75">
      <c r="A145" s="42"/>
      <c r="B145" s="12"/>
      <c r="C145" s="12"/>
      <c r="D145" s="33"/>
      <c r="E145" s="13"/>
      <c r="F145" s="13"/>
      <c r="G145" s="13"/>
      <c r="H145" s="13"/>
      <c r="I145" s="12"/>
    </row>
    <row r="146" spans="1:9" ht="12.75">
      <c r="A146" s="42"/>
      <c r="B146" s="12"/>
      <c r="C146" s="12"/>
      <c r="D146" s="33"/>
      <c r="E146" s="13"/>
      <c r="F146" s="13"/>
      <c r="G146" s="13"/>
      <c r="H146" s="13"/>
      <c r="I146" s="12"/>
    </row>
    <row r="147" spans="1:9" ht="31.5">
      <c r="A147" s="42"/>
      <c r="B147" s="12"/>
      <c r="C147" s="12"/>
      <c r="D147" s="14" t="s">
        <v>203</v>
      </c>
      <c r="E147" s="15"/>
      <c r="F147" s="15"/>
      <c r="G147" s="115" t="s">
        <v>204</v>
      </c>
      <c r="H147" s="115"/>
      <c r="I147" s="12"/>
    </row>
    <row r="148" spans="1:9" ht="12.75">
      <c r="A148" s="42"/>
      <c r="B148" s="12"/>
      <c r="C148" s="12"/>
      <c r="D148" s="61"/>
      <c r="E148" s="12"/>
      <c r="F148" s="12"/>
      <c r="G148" s="12"/>
      <c r="H148" s="12"/>
      <c r="I148" s="12"/>
    </row>
  </sheetData>
  <sheetProtection/>
  <mergeCells count="64">
    <mergeCell ref="A69:A75"/>
    <mergeCell ref="B69:B75"/>
    <mergeCell ref="C69:C75"/>
    <mergeCell ref="C24:C30"/>
    <mergeCell ref="B24:B30"/>
    <mergeCell ref="A24:A30"/>
    <mergeCell ref="C32:C38"/>
    <mergeCell ref="B32:B38"/>
    <mergeCell ref="B54:B59"/>
    <mergeCell ref="A54:A59"/>
    <mergeCell ref="A40:A44"/>
    <mergeCell ref="C46:C52"/>
    <mergeCell ref="B46:B52"/>
    <mergeCell ref="A46:A52"/>
    <mergeCell ref="C54:C59"/>
    <mergeCell ref="C40:C44"/>
    <mergeCell ref="B40:B44"/>
    <mergeCell ref="A32:A38"/>
    <mergeCell ref="F11:F12"/>
    <mergeCell ref="B9:H9"/>
    <mergeCell ref="B7:H7"/>
    <mergeCell ref="G11:H11"/>
    <mergeCell ref="A15:A22"/>
    <mergeCell ref="C15:C22"/>
    <mergeCell ref="B15:B22"/>
    <mergeCell ref="B14:I14"/>
    <mergeCell ref="A11:A12"/>
    <mergeCell ref="A108:A110"/>
    <mergeCell ref="B11:B12"/>
    <mergeCell ref="C11:C12"/>
    <mergeCell ref="A6:I6"/>
    <mergeCell ref="B8:H8"/>
    <mergeCell ref="A77:A84"/>
    <mergeCell ref="B77:B84"/>
    <mergeCell ref="C77:C84"/>
    <mergeCell ref="A61:A67"/>
    <mergeCell ref="B61:B67"/>
    <mergeCell ref="A113:A132"/>
    <mergeCell ref="A88:A90"/>
    <mergeCell ref="B88:B90"/>
    <mergeCell ref="C88:C90"/>
    <mergeCell ref="A92:A99"/>
    <mergeCell ref="A134:A140"/>
    <mergeCell ref="B134:B140"/>
    <mergeCell ref="C134:C140"/>
    <mergeCell ref="A100:A107"/>
    <mergeCell ref="B92:B110"/>
    <mergeCell ref="B5:H5"/>
    <mergeCell ref="C100:C107"/>
    <mergeCell ref="C108:C110"/>
    <mergeCell ref="G147:H147"/>
    <mergeCell ref="C113:C132"/>
    <mergeCell ref="B113:B132"/>
    <mergeCell ref="C61:C67"/>
    <mergeCell ref="I11:I12"/>
    <mergeCell ref="C92:C99"/>
    <mergeCell ref="E1:I1"/>
    <mergeCell ref="E2:I2"/>
    <mergeCell ref="E3:I3"/>
    <mergeCell ref="D112:F112"/>
    <mergeCell ref="D111:G111"/>
    <mergeCell ref="D100:D107"/>
    <mergeCell ref="D11:D12"/>
    <mergeCell ref="E11:E1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GEV</dc:creator>
  <cp:keywords/>
  <dc:description/>
  <cp:lastModifiedBy>XTreme</cp:lastModifiedBy>
  <cp:lastPrinted>2015-07-14T06:35:49Z</cp:lastPrinted>
  <dcterms:created xsi:type="dcterms:W3CDTF">2012-11-12T11:06:18Z</dcterms:created>
  <dcterms:modified xsi:type="dcterms:W3CDTF">2016-01-14T06:57:05Z</dcterms:modified>
  <cp:category/>
  <cp:version/>
  <cp:contentType/>
  <cp:contentStatus/>
</cp:coreProperties>
</file>