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4520" yWindow="255" windowWidth="14280" windowHeight="10890" tabRatio="842" firstSheet="1" activeTab="1"/>
  </bookViews>
  <sheets>
    <sheet name="Передвижная энергетика 1" sheetId="6" state="hidden" r:id="rId1"/>
    <sheet name="СарРС" sheetId="17" r:id="rId2"/>
    <sheet name="проч" sheetId="4" state="hidden" r:id="rId3"/>
    <sheet name="Росэнергоатом" sheetId="11" state="hidden" r:id="rId4"/>
  </sheets>
  <definedNames>
    <definedName name="_xlnm.Print_Titles" localSheetId="1">СарРС!$6:$21</definedName>
    <definedName name="_xlnm.Print_Area" localSheetId="1">СарРС!$A$5:$K$458</definedName>
  </definedNames>
  <calcPr calcId="125725"/>
</workbook>
</file>

<file path=xl/calcChain.xml><?xml version="1.0" encoding="utf-8"?>
<calcChain xmlns="http://schemas.openxmlformats.org/spreadsheetml/2006/main">
  <c r="D198" i="17"/>
  <c r="E198"/>
  <c r="D167"/>
  <c r="E67" l="1"/>
  <c r="E56"/>
  <c r="D195"/>
  <c r="D194"/>
  <c r="D78"/>
  <c r="D74"/>
  <c r="D71"/>
  <c r="D70"/>
  <c r="D69"/>
  <c r="D68"/>
  <c r="D63"/>
  <c r="D62"/>
  <c r="D61"/>
  <c r="D60"/>
  <c r="D59"/>
  <c r="D57"/>
  <c r="D56"/>
  <c r="D55"/>
  <c r="D53"/>
  <c r="D44"/>
  <c r="D31"/>
  <c r="D29"/>
  <c r="E38" l="1"/>
  <c r="D202"/>
  <c r="E311"/>
  <c r="E87"/>
  <c r="E55"/>
  <c r="D375"/>
  <c r="D399"/>
  <c r="D374" l="1"/>
  <c r="D373" s="1"/>
  <c r="E89"/>
  <c r="E23"/>
  <c r="E81" s="1"/>
  <c r="D87"/>
  <c r="D67"/>
  <c r="D38"/>
  <c r="D73" s="1"/>
  <c r="D89"/>
  <c r="E243"/>
  <c r="E109" l="1"/>
  <c r="E160" s="1"/>
  <c r="D23"/>
  <c r="D81" s="1"/>
  <c r="D109" s="1"/>
  <c r="D311"/>
  <c r="F382"/>
  <c r="G382" s="1"/>
  <c r="F367"/>
  <c r="F349"/>
  <c r="F344"/>
  <c r="F340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54"/>
  <c r="F251"/>
  <c r="F249"/>
  <c r="F245"/>
  <c r="F244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2"/>
  <c r="F191"/>
  <c r="F190"/>
  <c r="F189"/>
  <c r="F188"/>
  <c r="F187"/>
  <c r="F186"/>
  <c r="F185"/>
  <c r="F184"/>
  <c r="F183"/>
  <c r="F182"/>
  <c r="F181"/>
  <c r="F175"/>
  <c r="F173"/>
  <c r="D247"/>
  <c r="D246"/>
  <c r="D243"/>
  <c r="D72"/>
  <c r="D305" l="1"/>
  <c r="D124"/>
  <c r="D160"/>
  <c r="G173"/>
  <c r="G185"/>
  <c r="G194"/>
  <c r="G198"/>
  <c r="G202"/>
  <c r="G283"/>
  <c r="G303"/>
  <c r="G367"/>
  <c r="G195"/>
  <c r="G251"/>
  <c r="G254"/>
  <c r="G340"/>
  <c r="G344"/>
  <c r="G349"/>
  <c r="D248"/>
  <c r="D242"/>
  <c r="D252" l="1"/>
  <c r="D250"/>
  <c r="D139" l="1"/>
  <c r="F63"/>
  <c r="F57"/>
  <c r="F54"/>
  <c r="F29"/>
  <c r="G29" l="1"/>
  <c r="G57"/>
  <c r="G63"/>
  <c r="F350" l="1"/>
  <c r="F311"/>
  <c r="G311" s="1"/>
  <c r="E247"/>
  <c r="E167"/>
  <c r="E242" l="1"/>
  <c r="E305"/>
  <c r="G350"/>
  <c r="F247"/>
  <c r="F167"/>
  <c r="G167" l="1"/>
  <c r="E246"/>
  <c r="F246" l="1"/>
  <c r="F242"/>
  <c r="E248"/>
  <c r="G242" l="1"/>
  <c r="F243"/>
  <c r="F248"/>
  <c r="E250"/>
  <c r="E252"/>
  <c r="F252" l="1"/>
  <c r="F250"/>
  <c r="G252" l="1"/>
  <c r="G250"/>
  <c r="D68" i="4" l="1"/>
  <c r="D73" s="1"/>
  <c r="E68"/>
  <c r="G68"/>
  <c r="I68"/>
  <c r="K68"/>
  <c r="D69"/>
  <c r="E69"/>
  <c r="G69"/>
  <c r="I69"/>
  <c r="K69"/>
  <c r="D70"/>
  <c r="E70"/>
  <c r="G70"/>
  <c r="I70"/>
  <c r="K70"/>
  <c r="D71"/>
  <c r="E71"/>
  <c r="G71"/>
  <c r="I71"/>
  <c r="K71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 s="1"/>
  <c r="G79"/>
  <c r="G80"/>
  <c r="G81"/>
  <c r="G82"/>
  <c r="G83"/>
  <c r="G84"/>
  <c r="G85"/>
  <c r="G86"/>
  <c r="G113" s="1"/>
  <c r="G87"/>
  <c r="G88"/>
  <c r="G89"/>
  <c r="G90"/>
  <c r="G91"/>
  <c r="G116" s="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F191"/>
  <c r="C192"/>
  <c r="D192"/>
  <c r="E192"/>
  <c r="F192"/>
  <c r="C196"/>
  <c r="D196"/>
  <c r="E196"/>
  <c r="F196"/>
  <c r="C197"/>
  <c r="D197"/>
  <c r="E197"/>
  <c r="F197"/>
  <c r="D198"/>
  <c r="G198" s="1"/>
  <c r="E198"/>
  <c r="F198"/>
  <c r="E199"/>
  <c r="F199"/>
  <c r="C200"/>
  <c r="D200"/>
  <c r="E200"/>
  <c r="F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D214"/>
  <c r="E214"/>
  <c r="F214"/>
  <c r="C216"/>
  <c r="D216"/>
  <c r="E216"/>
  <c r="F216"/>
  <c r="C220"/>
  <c r="D220"/>
  <c r="E220"/>
  <c r="F220"/>
  <c r="C221"/>
  <c r="D221"/>
  <c r="E221"/>
  <c r="F221"/>
  <c r="C222"/>
  <c r="D222"/>
  <c r="D223" s="1"/>
  <c r="E222"/>
  <c r="F222"/>
  <c r="C224"/>
  <c r="D224"/>
  <c r="E224"/>
  <c r="F224"/>
  <c r="C227"/>
  <c r="D227"/>
  <c r="E227"/>
  <c r="F227"/>
  <c r="C228"/>
  <c r="D228"/>
  <c r="E228"/>
  <c r="F228"/>
  <c r="C229"/>
  <c r="D229"/>
  <c r="E229"/>
  <c r="F229"/>
  <c r="C230"/>
  <c r="D230"/>
  <c r="E230"/>
  <c r="F230"/>
  <c r="C231"/>
  <c r="D231"/>
  <c r="E231"/>
  <c r="F231"/>
  <c r="C232"/>
  <c r="D232"/>
  <c r="E232"/>
  <c r="F232"/>
  <c r="C233"/>
  <c r="D233"/>
  <c r="E233"/>
  <c r="F233"/>
  <c r="C234"/>
  <c r="D234"/>
  <c r="E234"/>
  <c r="F234"/>
  <c r="C235"/>
  <c r="D235"/>
  <c r="D236" s="1"/>
  <c r="D259" s="1"/>
  <c r="E235"/>
  <c r="F235"/>
  <c r="C237"/>
  <c r="D237"/>
  <c r="E237"/>
  <c r="F237"/>
  <c r="C238"/>
  <c r="D238"/>
  <c r="E238"/>
  <c r="F238"/>
  <c r="C240"/>
  <c r="D240"/>
  <c r="E240"/>
  <c r="F240"/>
  <c r="C241"/>
  <c r="C199" s="1"/>
  <c r="D241"/>
  <c r="E241"/>
  <c r="E242" s="1"/>
  <c r="F241"/>
  <c r="G249"/>
  <c r="G250"/>
  <c r="G251"/>
  <c r="G252"/>
  <c r="G253"/>
  <c r="G254"/>
  <c r="G255"/>
  <c r="G256"/>
  <c r="G257"/>
  <c r="G258"/>
  <c r="G259"/>
  <c r="C265"/>
  <c r="C275" s="1"/>
  <c r="D265"/>
  <c r="D274" s="1"/>
  <c r="G274" s="1"/>
  <c r="E265"/>
  <c r="E275" s="1"/>
  <c r="F265"/>
  <c r="C266"/>
  <c r="C270" s="1"/>
  <c r="D266"/>
  <c r="E266"/>
  <c r="E270" s="1"/>
  <c r="F266"/>
  <c r="F270" s="1"/>
  <c r="C267"/>
  <c r="D267"/>
  <c r="E267"/>
  <c r="F267"/>
  <c r="C268"/>
  <c r="C271" s="1"/>
  <c r="D268"/>
  <c r="E268"/>
  <c r="E271" s="1"/>
  <c r="F268"/>
  <c r="F271" s="1"/>
  <c r="C269"/>
  <c r="D269"/>
  <c r="E269"/>
  <c r="E276" s="1"/>
  <c r="F269"/>
  <c r="F276" s="1"/>
  <c r="G273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F223" l="1"/>
  <c r="F239"/>
  <c r="F215" s="1"/>
  <c r="D253"/>
  <c r="D248"/>
  <c r="D277" s="1"/>
  <c r="D276"/>
  <c r="D278"/>
  <c r="D249"/>
  <c r="C274"/>
  <c r="C276"/>
  <c r="E278"/>
  <c r="D254"/>
  <c r="D279" s="1"/>
  <c r="F251"/>
  <c r="C223"/>
  <c r="D275"/>
  <c r="F253"/>
  <c r="D250"/>
  <c r="G275"/>
  <c r="G269"/>
  <c r="D199"/>
  <c r="G199" s="1"/>
  <c r="G267"/>
  <c r="D242"/>
  <c r="D243" s="1"/>
  <c r="G216"/>
  <c r="G197"/>
  <c r="G192"/>
  <c r="E274"/>
  <c r="G222"/>
  <c r="G221"/>
  <c r="G214"/>
  <c r="G196"/>
  <c r="G191"/>
  <c r="F236"/>
  <c r="F259" s="1"/>
  <c r="D271"/>
  <c r="D270"/>
  <c r="G265"/>
  <c r="E236"/>
  <c r="E259" s="1"/>
  <c r="F242"/>
  <c r="F225" s="1"/>
  <c r="C242"/>
  <c r="C243" s="1"/>
  <c r="D239"/>
  <c r="C236"/>
  <c r="C259" s="1"/>
  <c r="C250"/>
  <c r="D251"/>
  <c r="G266"/>
  <c r="C198"/>
  <c r="C248"/>
  <c r="C277" s="1"/>
  <c r="E253"/>
  <c r="F249"/>
  <c r="G200"/>
  <c r="E239"/>
  <c r="E215" s="1"/>
  <c r="E254"/>
  <c r="E279" s="1"/>
  <c r="F250"/>
  <c r="F254"/>
  <c r="F279" s="1"/>
  <c r="E249"/>
  <c r="E243"/>
  <c r="D215"/>
  <c r="G215" s="1"/>
  <c r="C239"/>
  <c r="C215" s="1"/>
  <c r="G220"/>
  <c r="E248"/>
  <c r="E277" s="1"/>
  <c r="C249"/>
  <c r="E225"/>
  <c r="E226" s="1"/>
  <c r="E251"/>
  <c r="C251"/>
  <c r="F278"/>
  <c r="G268"/>
  <c r="C253"/>
  <c r="E223"/>
  <c r="F248"/>
  <c r="F277" s="1"/>
  <c r="E250"/>
  <c r="C278"/>
  <c r="C254"/>
  <c r="C279" s="1"/>
  <c r="D255" l="1"/>
  <c r="D256"/>
  <c r="D280" s="1"/>
  <c r="D257"/>
  <c r="F255"/>
  <c r="F257"/>
  <c r="C225"/>
  <c r="C226" s="1"/>
  <c r="C257"/>
  <c r="F244"/>
  <c r="G271"/>
  <c r="F243"/>
  <c r="D225"/>
  <c r="D226" s="1"/>
  <c r="E252"/>
  <c r="G223"/>
  <c r="F252"/>
  <c r="E244"/>
  <c r="E257"/>
  <c r="G270"/>
  <c r="D244"/>
  <c r="D252"/>
  <c r="C252"/>
  <c r="F256"/>
  <c r="F280" s="1"/>
  <c r="C255"/>
  <c r="C256"/>
  <c r="C280" s="1"/>
  <c r="G248"/>
  <c r="E255"/>
  <c r="C244"/>
  <c r="E256"/>
  <c r="E280" s="1"/>
  <c r="F68" i="4" l="1"/>
  <c r="F69"/>
  <c r="F70"/>
  <c r="F71"/>
  <c r="H69" l="1"/>
  <c r="H71"/>
  <c r="H68"/>
  <c r="H70"/>
  <c r="J68" l="1"/>
  <c r="J71"/>
  <c r="J69"/>
  <c r="J70"/>
  <c r="F56" i="17" l="1"/>
  <c r="F55"/>
  <c r="F59"/>
  <c r="F31"/>
  <c r="F89"/>
  <c r="F60"/>
  <c r="F71"/>
  <c r="G31" l="1"/>
  <c r="G59"/>
  <c r="G55"/>
  <c r="G60"/>
  <c r="G71"/>
  <c r="G89"/>
  <c r="G56"/>
  <c r="F69"/>
  <c r="G69" l="1"/>
  <c r="F68"/>
  <c r="G68" l="1"/>
  <c r="F70"/>
  <c r="E72"/>
  <c r="F72" s="1"/>
  <c r="F78"/>
  <c r="F53"/>
  <c r="G53" l="1"/>
  <c r="G72"/>
  <c r="G78"/>
  <c r="G70"/>
  <c r="F61"/>
  <c r="G61" l="1"/>
  <c r="F74" l="1"/>
  <c r="G74" l="1"/>
  <c r="F67" l="1"/>
  <c r="F62"/>
  <c r="G62" l="1"/>
  <c r="G67"/>
  <c r="F44" l="1"/>
  <c r="F87"/>
  <c r="G87" l="1"/>
  <c r="G44"/>
  <c r="E73"/>
  <c r="F38"/>
  <c r="G38" l="1"/>
  <c r="F73"/>
  <c r="G73" l="1"/>
  <c r="F406" l="1"/>
  <c r="E400"/>
  <c r="E399" s="1"/>
  <c r="F400" l="1"/>
  <c r="G406"/>
  <c r="F399" l="1"/>
  <c r="G399" s="1"/>
  <c r="E374"/>
  <c r="E373" s="1"/>
  <c r="G400"/>
  <c r="F23" l="1"/>
  <c r="F305"/>
  <c r="G305" s="1"/>
  <c r="F81" l="1"/>
  <c r="G23"/>
  <c r="F109" l="1"/>
  <c r="F160" s="1"/>
  <c r="G81"/>
  <c r="G109" l="1"/>
  <c r="G160" s="1"/>
  <c r="F124" l="1"/>
  <c r="F139"/>
  <c r="G139" l="1"/>
  <c r="G124"/>
  <c r="F375" l="1"/>
  <c r="G375" l="1"/>
  <c r="F374"/>
  <c r="F373" s="1"/>
  <c r="G374" l="1"/>
  <c r="G373" s="1"/>
</calcChain>
</file>

<file path=xl/sharedStrings.xml><?xml version="1.0" encoding="utf-8"?>
<sst xmlns="http://schemas.openxmlformats.org/spreadsheetml/2006/main" count="3180" uniqueCount="1134">
  <si>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</si>
  <si>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</si>
  <si>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</si>
  <si>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</si>
  <si>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</si>
  <si>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</si>
  <si>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</si>
  <si>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</si>
  <si>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</si>
  <si>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</si>
  <si>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</si>
  <si>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</si>
  <si>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</si>
  <si>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</si>
  <si>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</si>
  <si>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</si>
  <si>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</si>
  <si>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</si>
  <si>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</si>
  <si>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</si>
  <si>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</si>
  <si>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</si>
  <si>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</si>
  <si>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</si>
  <si>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</si>
  <si>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</si>
  <si>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</si>
  <si>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</si>
  <si>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</si>
  <si>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</si>
  <si>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</si>
  <si>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</si>
  <si>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</si>
  <si>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</si>
  <si>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</si>
  <si>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</si>
  <si>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</si>
  <si>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</si>
  <si>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</si>
  <si>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</si>
  <si>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</si>
  <si>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</si>
  <si>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</si>
  <si>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</si>
  <si>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</si>
  <si>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</si>
  <si>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</si>
  <si>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</si>
  <si>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</si>
  <si>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</si>
  <si>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</si>
  <si>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</si>
  <si>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</si>
  <si>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</si>
  <si>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</si>
  <si>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</si>
  <si>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</si>
  <si>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</si>
  <si>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</si>
  <si>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</si>
  <si>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</si>
  <si>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</si>
  <si>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</si>
  <si>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</si>
  <si>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</si>
  <si>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</si>
  <si>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</si>
  <si>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</si>
  <si>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</si>
  <si>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</si>
  <si>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</si>
  <si>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</si>
  <si>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</si>
  <si>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</si>
  <si>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</si>
  <si>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</si>
  <si>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</si>
  <si>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</si>
  <si>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</si>
  <si>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</si>
  <si>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</si>
  <si>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</si>
  <si>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</si>
  <si>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</si>
  <si>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</si>
  <si>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</si>
  <si>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</si>
  <si>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</si>
  <si>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</si>
  <si>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</si>
  <si>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</si>
  <si>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</si>
  <si>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</si>
  <si>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</si>
  <si>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</si>
  <si>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</si>
  <si>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</si>
  <si>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</si>
  <si>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</si>
  <si>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</si>
  <si>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</si>
  <si>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</si>
  <si>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</si>
  <si>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</si>
  <si>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</si>
  <si>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</si>
  <si>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</si>
  <si>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</si>
  <si>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</si>
  <si>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</si>
  <si>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</si>
  <si>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</si>
  <si>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</si>
  <si>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</si>
  <si>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</si>
  <si>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</si>
  <si>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</si>
  <si>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</si>
  <si>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</si>
  <si>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</si>
  <si>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</si>
  <si>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</si>
  <si>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</si>
  <si>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</si>
  <si>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</si>
  <si>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</si>
  <si>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</si>
  <si>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</si>
  <si>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</si>
  <si>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</si>
  <si>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</si>
  <si>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</si>
  <si>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</si>
  <si>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</si>
  <si>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</si>
  <si>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</si>
  <si>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</si>
  <si>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</si>
  <si>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</si>
  <si>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</si>
  <si>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</si>
  <si>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</si>
  <si>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</si>
  <si>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</si>
  <si>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</si>
  <si>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</si>
  <si>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</si>
  <si>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</si>
  <si>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</si>
  <si>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</si>
  <si>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</si>
  <si>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</si>
  <si>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</si>
  <si>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</si>
  <si>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</si>
  <si>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</si>
  <si>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</si>
  <si>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</si>
  <si>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</si>
  <si>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</si>
  <si>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</si>
  <si>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</si>
  <si>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</si>
  <si>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</si>
  <si>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</si>
  <si>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</si>
  <si>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</si>
  <si>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</si>
  <si>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</si>
  <si>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</si>
  <si>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</si>
  <si>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</si>
  <si>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</si>
  <si>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</si>
  <si>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</si>
  <si>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</si>
  <si>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</si>
  <si>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</si>
  <si>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</si>
  <si>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</si>
  <si>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</si>
  <si>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</si>
  <si>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</si>
  <si>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</si>
  <si>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</si>
  <si>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</si>
  <si>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</si>
  <si>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</si>
  <si>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</si>
  <si>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</si>
  <si>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</si>
  <si>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</si>
  <si>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</si>
  <si>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</si>
  <si>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</si>
  <si>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</si>
  <si>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</si>
  <si>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</si>
  <si>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</si>
  <si>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</si>
  <si>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</si>
  <si>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</si>
  <si>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</si>
  <si>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</si>
  <si>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</si>
  <si>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</si>
  <si>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</si>
  <si>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</si>
  <si>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</si>
  <si>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</si>
  <si>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</si>
  <si>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</si>
  <si>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</si>
  <si>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</si>
  <si>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</si>
  <si>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</si>
  <si>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</si>
  <si>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</si>
  <si>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</si>
  <si>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</si>
  <si>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</si>
  <si>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</si>
  <si>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</si>
  <si>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</si>
  <si>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</si>
  <si>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</si>
  <si>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</si>
  <si>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</si>
  <si>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</si>
  <si>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</si>
  <si>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</si>
  <si>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</si>
  <si>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</si>
  <si>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</si>
  <si>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</si>
  <si>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</si>
  <si>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</si>
  <si>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</si>
  <si>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</si>
  <si>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</si>
  <si>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</si>
  <si>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</si>
  <si>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</si>
  <si>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</si>
  <si>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</si>
  <si>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</si>
  <si>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</si>
  <si>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</si>
  <si>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</si>
  <si>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</si>
  <si>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</si>
  <si>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</si>
  <si>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</si>
  <si>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</si>
  <si>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</si>
  <si>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</si>
  <si>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</si>
  <si>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</si>
  <si>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</si>
  <si>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</si>
  <si>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</si>
  <si>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</si>
  <si>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</si>
  <si>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</si>
  <si>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</si>
  <si>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</si>
  <si>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</si>
  <si>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</si>
  <si>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</si>
  <si>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</si>
  <si>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</si>
  <si>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</si>
  <si>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</si>
  <si>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</si>
  <si>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</si>
  <si>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</si>
  <si>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</si>
  <si>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</si>
  <si>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</si>
  <si>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</si>
  <si>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</si>
  <si>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</si>
  <si>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</si>
  <si>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</si>
  <si>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</si>
  <si>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</si>
  <si>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</si>
  <si>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</si>
  <si>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</si>
  <si>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</si>
  <si>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</si>
  <si>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</si>
  <si>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</si>
  <si>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</si>
  <si>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</si>
  <si>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</si>
  <si>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</si>
  <si>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</si>
  <si>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</si>
  <si>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</si>
  <si>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</si>
  <si>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</si>
  <si>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</si>
  <si>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</si>
  <si>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</si>
  <si>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</si>
  <si>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</si>
  <si>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</si>
  <si>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</si>
  <si>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</si>
  <si>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</si>
  <si>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</si>
  <si>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</si>
  <si>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</si>
  <si>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</si>
  <si>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</si>
  <si>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</si>
  <si>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</si>
  <si>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</si>
  <si>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</si>
  <si>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</si>
  <si>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</si>
  <si>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</si>
  <si>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</si>
  <si>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</si>
  <si>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</si>
  <si>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</si>
  <si>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</si>
  <si>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</si>
  <si>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</si>
  <si>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</si>
  <si>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</si>
  <si>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</si>
  <si>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</si>
  <si>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</si>
  <si>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</si>
  <si>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</si>
  <si>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</si>
  <si>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</si>
  <si>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</si>
  <si>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</si>
  <si>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</si>
  <si>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</si>
  <si>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</si>
  <si>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</si>
  <si>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</si>
  <si>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</si>
  <si>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</si>
  <si>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</si>
  <si>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</si>
  <si>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</si>
  <si>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</si>
  <si>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</si>
  <si>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</si>
  <si>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</si>
  <si>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</si>
  <si>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</si>
  <si>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</si>
  <si>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</si>
  <si>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</si>
  <si>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</si>
  <si>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</si>
  <si>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</si>
  <si>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</si>
  <si>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</si>
  <si>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</si>
  <si>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</si>
  <si>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</si>
  <si>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</si>
  <si>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</si>
  <si>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</si>
  <si>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</si>
  <si>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</si>
  <si>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</si>
  <si>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</si>
  <si>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</si>
  <si>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</si>
  <si>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</si>
  <si>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</si>
  <si>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</si>
  <si>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</si>
  <si>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</si>
  <si>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</si>
  <si>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</si>
  <si>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</si>
  <si>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</si>
  <si>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</si>
  <si>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</si>
  <si>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</si>
  <si>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</si>
  <si>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</si>
  <si>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</si>
  <si>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</si>
  <si>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</si>
  <si>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</si>
  <si>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</si>
  <si>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</si>
  <si>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</si>
  <si>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</si>
  <si>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</si>
  <si>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</si>
  <si>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</si>
  <si>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</si>
  <si>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</si>
  <si>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</si>
  <si>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</si>
  <si>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</si>
  <si>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</si>
  <si>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</si>
  <si>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</si>
  <si>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</si>
  <si>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</si>
  <si>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</si>
  <si>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</si>
  <si>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</si>
  <si>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</si>
  <si>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</si>
  <si>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</si>
  <si>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</si>
  <si>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</si>
  <si>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</si>
  <si>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</si>
  <si>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</si>
  <si>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</si>
  <si>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</si>
  <si>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</si>
  <si>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</si>
  <si>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</si>
  <si>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</si>
  <si>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</si>
  <si>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</si>
  <si>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</si>
  <si>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</si>
  <si>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</si>
  <si>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</si>
  <si>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</si>
  <si>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</si>
  <si>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</si>
  <si>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</si>
  <si>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</si>
  <si>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</si>
  <si>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</si>
  <si>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</si>
  <si>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</si>
  <si>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</si>
  <si>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</si>
  <si>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</si>
  <si>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</si>
  <si>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</si>
  <si>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</si>
  <si>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</si>
  <si>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</si>
  <si>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</si>
  <si>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</si>
  <si>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</si>
  <si>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</si>
  <si>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</si>
  <si>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</si>
  <si>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</si>
  <si>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</si>
  <si>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</si>
  <si>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</si>
  <si>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</si>
  <si>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</si>
  <si>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</si>
  <si>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</si>
  <si>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</si>
  <si>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</si>
  <si>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</si>
  <si>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</si>
  <si>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</si>
  <si>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</si>
  <si>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</si>
  <si>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</si>
  <si>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</si>
  <si>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</si>
  <si>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</si>
  <si>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</si>
  <si>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</si>
  <si>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</si>
  <si>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</si>
  <si>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</si>
  <si>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</si>
  <si>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</si>
  <si>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</si>
  <si>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</si>
  <si>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</si>
  <si>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</si>
  <si>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</si>
  <si>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</si>
  <si>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</si>
  <si>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</si>
  <si>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</si>
  <si>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</si>
  <si>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</si>
  <si>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</si>
  <si>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</si>
  <si>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</si>
  <si>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</si>
  <si>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</si>
  <si>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</si>
  <si>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</si>
  <si>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</si>
  <si>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</si>
  <si>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</si>
  <si>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</si>
  <si>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</si>
  <si>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</si>
  <si>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</si>
  <si>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</si>
  <si>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</si>
  <si>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</si>
  <si>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</si>
  <si>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</si>
  <si>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</si>
  <si>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</si>
  <si>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</si>
  <si>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</si>
  <si>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</si>
  <si>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</si>
  <si>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</si>
  <si>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</si>
  <si>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</si>
  <si>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</si>
  <si>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</si>
  <si>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</si>
  <si>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</si>
  <si>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</si>
  <si>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</si>
  <si>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</si>
  <si>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</si>
  <si>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</si>
  <si>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</si>
  <si>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</si>
  <si>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</si>
  <si>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</si>
  <si>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</si>
  <si>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</si>
  <si>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</si>
  <si>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</si>
  <si>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</si>
  <si>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</si>
  <si>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</si>
  <si>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</si>
  <si>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</si>
  <si>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</si>
  <si>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</si>
  <si>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</si>
  <si>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</si>
  <si>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</si>
  <si>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</si>
  <si>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</si>
  <si>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</si>
  <si>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</si>
  <si>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</si>
  <si>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</si>
  <si>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</si>
  <si>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</si>
  <si>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</si>
  <si>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</si>
  <si>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</si>
  <si>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</si>
  <si>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</si>
  <si>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</si>
  <si>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</si>
  <si>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</si>
  <si>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</si>
  <si>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</si>
  <si>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</si>
  <si>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</si>
  <si>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</si>
  <si>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</si>
  <si>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</si>
  <si>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</si>
  <si>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</si>
  <si>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</si>
  <si>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</si>
  <si>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</si>
  <si>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</si>
  <si>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</si>
  <si>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</si>
  <si>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</si>
  <si>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</si>
  <si>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</si>
  <si>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</si>
  <si>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</si>
  <si>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</si>
  <si>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</si>
  <si>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</si>
  <si>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</si>
  <si>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</si>
  <si>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</si>
  <si>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</si>
  <si>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</si>
  <si>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</si>
  <si>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</si>
  <si>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</si>
  <si>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</si>
  <si>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</si>
  <si>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</si>
  <si>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</si>
  <si>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</si>
  <si>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</si>
  <si>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</si>
  <si>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</si>
  <si>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</si>
  <si>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</si>
  <si>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</si>
  <si>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</si>
  <si>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</si>
  <si>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</si>
  <si>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</si>
  <si>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</si>
  <si>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</si>
  <si>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</si>
  <si>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</si>
  <si>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</si>
  <si>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</si>
  <si>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</si>
  <si>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</si>
  <si>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</si>
  <si>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</si>
  <si>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</si>
  <si>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</si>
  <si>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</si>
  <si>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</si>
  <si>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</si>
  <si>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</si>
  <si>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</si>
  <si>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</si>
  <si>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</si>
  <si>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</si>
  <si>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</si>
  <si>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</si>
  <si>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</si>
  <si>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</si>
  <si>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</si>
  <si>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</si>
  <si>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</si>
  <si>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</si>
  <si>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</si>
  <si>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</si>
  <si>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</si>
  <si>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</si>
  <si>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</si>
  <si>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</si>
  <si>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</si>
  <si>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</si>
  <si>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</si>
  <si>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</si>
  <si>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</si>
  <si>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</si>
  <si>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</si>
  <si>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</si>
  <si>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</si>
  <si>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</si>
  <si>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</si>
  <si>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</si>
  <si>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</si>
  <si>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</si>
  <si>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</si>
  <si>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</si>
  <si>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</si>
  <si>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</si>
  <si>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</si>
  <si>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</si>
  <si>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</si>
  <si>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</si>
  <si>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</si>
  <si>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</si>
  <si>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</si>
  <si>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</si>
  <si>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</si>
  <si>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</si>
  <si>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</si>
  <si>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</si>
  <si>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</si>
  <si>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</si>
  <si>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</si>
  <si>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</si>
  <si>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</si>
  <si>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</si>
  <si>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</si>
  <si>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</si>
  <si>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</si>
  <si>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</si>
  <si>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</si>
  <si>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</si>
  <si>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</si>
  <si>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</si>
  <si>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</si>
  <si>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</si>
  <si>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</si>
  <si>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</si>
  <si>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</si>
  <si>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</si>
  <si>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</si>
  <si>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</si>
  <si>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</si>
  <si>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</si>
  <si>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</si>
  <si>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</si>
  <si>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</si>
  <si>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</si>
  <si>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</si>
  <si>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</si>
  <si>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</si>
  <si>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</si>
  <si>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</si>
  <si>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</si>
  <si>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</si>
  <si>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</si>
  <si>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</si>
  <si>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</si>
  <si>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</si>
  <si>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</si>
  <si>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</si>
  <si>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</si>
  <si>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</si>
  <si>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</si>
  <si>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</si>
  <si>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</si>
  <si>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</si>
  <si>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</si>
  <si>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</si>
  <si>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</si>
  <si>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</si>
  <si>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</si>
  <si>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</si>
  <si>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</si>
  <si>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</si>
  <si>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</si>
  <si>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</si>
  <si>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</si>
  <si>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</si>
  <si>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</si>
  <si>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</si>
  <si>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</si>
  <si>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</si>
  <si>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</si>
  <si>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</si>
  <si>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</si>
  <si>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</si>
  <si>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</si>
  <si>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</si>
  <si>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</si>
  <si>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</si>
  <si>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</si>
  <si>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</si>
  <si>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</si>
  <si>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</si>
  <si>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</si>
  <si>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</si>
  <si>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</si>
  <si>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</si>
  <si>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</si>
  <si>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</si>
  <si>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</si>
  <si>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</si>
  <si>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</si>
  <si>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</si>
  <si>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</si>
  <si>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</si>
  <si>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</si>
  <si>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</si>
  <si>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</si>
  <si>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</si>
  <si>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</si>
  <si>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</si>
  <si>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</si>
  <si>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</si>
  <si>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</si>
  <si>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</si>
  <si>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</si>
  <si>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</si>
  <si>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</si>
  <si>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</si>
  <si>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</si>
  <si>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</si>
  <si>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</si>
  <si>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</si>
  <si>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</si>
  <si>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</si>
  <si>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</si>
  <si>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</si>
  <si>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</si>
  <si>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</si>
  <si>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</si>
  <si>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</si>
  <si>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</si>
  <si>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</si>
  <si>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</si>
  <si>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</si>
  <si>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</si>
  <si>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</si>
  <si>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</si>
  <si>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</si>
  <si>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</si>
  <si>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</si>
  <si>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</si>
  <si>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</si>
  <si>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</si>
  <si>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</si>
  <si>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</si>
  <si>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</si>
  <si>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</si>
  <si>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</si>
  <si>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</si>
  <si>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</si>
  <si>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</si>
  <si>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</si>
  <si>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</si>
  <si>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</si>
  <si>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</si>
  <si>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</si>
  <si>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</si>
  <si>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</si>
  <si>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</si>
  <si>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</si>
  <si>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</si>
  <si>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</si>
  <si>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</si>
  <si>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</si>
  <si>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</si>
  <si>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</si>
  <si>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</si>
  <si>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</si>
  <si>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</si>
  <si>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</si>
  <si>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</si>
  <si>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</si>
  <si>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</si>
  <si>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</si>
  <si>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</si>
  <si>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</si>
  <si>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</si>
  <si>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</si>
  <si>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</si>
  <si>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</si>
  <si>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</si>
  <si>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</si>
  <si>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</si>
  <si>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</si>
  <si>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</si>
  <si>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</si>
  <si>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</si>
  <si>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</si>
  <si>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</si>
  <si>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</si>
  <si>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</si>
  <si>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</si>
  <si>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</si>
  <si>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</si>
  <si>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</si>
  <si>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</si>
  <si>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</si>
  <si>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</si>
  <si>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</si>
  <si>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</si>
  <si>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</si>
  <si>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</si>
  <si>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</si>
  <si>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</si>
  <si>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</si>
  <si>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</si>
  <si>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</si>
  <si>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</si>
  <si>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</si>
  <si>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</si>
  <si>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</si>
  <si>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</si>
  <si>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</si>
  <si>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</si>
  <si>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</si>
  <si>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</si>
  <si>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</si>
  <si>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</si>
  <si>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</si>
  <si>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</si>
  <si>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</si>
  <si>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</si>
  <si>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</si>
  <si>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</si>
  <si>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</si>
  <si>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</si>
  <si>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</si>
  <si>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</si>
  <si>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</si>
  <si>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</si>
  <si>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</si>
  <si>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</si>
  <si>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</si>
  <si>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</si>
  <si>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</si>
  <si>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</si>
  <si>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</si>
  <si>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</si>
  <si>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</si>
  <si>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</si>
  <si>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</si>
  <si>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</si>
  <si>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</si>
  <si>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</si>
  <si>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</si>
  <si>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</si>
  <si>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</si>
  <si>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</si>
  <si>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</si>
  <si>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</si>
  <si>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</si>
  <si>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</si>
  <si>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</si>
  <si>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</si>
  <si>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</si>
  <si>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</si>
  <si>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</si>
  <si>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</si>
  <si>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</si>
  <si>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</si>
  <si>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</si>
  <si>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</si>
  <si>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</si>
  <si>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</si>
  <si>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</si>
  <si>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</si>
  <si>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</si>
  <si>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</si>
  <si>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</si>
  <si>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</si>
  <si>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</si>
  <si>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</si>
  <si>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</si>
  <si>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</si>
  <si>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</si>
  <si>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</si>
  <si>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</si>
  <si>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</si>
  <si>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</si>
  <si>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</si>
  <si>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</si>
  <si>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</si>
  <si>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</si>
  <si>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</si>
  <si>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</si>
  <si>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</si>
  <si>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</si>
  <si>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</si>
  <si>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</si>
  <si>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</si>
  <si>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</si>
  <si>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</si>
  <si>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</si>
  <si>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</si>
  <si>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</si>
  <si>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</si>
  <si>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</si>
  <si>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</si>
  <si>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</si>
  <si>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</si>
  <si>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</si>
  <si>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</si>
  <si>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</si>
  <si>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</si>
  <si>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</si>
  <si>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</si>
  <si>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</si>
  <si>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</si>
  <si>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</si>
  <si>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</si>
  <si>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</si>
  <si>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</si>
  <si>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</si>
  <si>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</si>
  <si>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</si>
  <si>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</si>
  <si>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</si>
  <si>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</si>
  <si>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</si>
  <si>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</si>
  <si>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</si>
  <si>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</si>
  <si>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</si>
  <si>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</si>
  <si>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</si>
  <si>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</si>
  <si>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</si>
  <si>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</si>
  <si>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</si>
  <si>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</si>
  <si>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</si>
  <si>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</si>
  <si>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</si>
  <si>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</si>
  <si>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</si>
  <si>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</si>
  <si>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</si>
  <si>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</si>
  <si>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</si>
  <si>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</si>
  <si>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</si>
  <si>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</si>
  <si>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</si>
  <si>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</si>
  <si>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</si>
  <si>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</si>
  <si>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</si>
  <si>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</si>
  <si>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</si>
  <si>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</si>
  <si>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</si>
  <si>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</si>
  <si>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</si>
  <si>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</si>
  <si>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</si>
  <si>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</si>
  <si>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</si>
  <si>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</si>
  <si>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</si>
  <si>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</si>
  <si>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</si>
  <si>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</si>
  <si>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</si>
  <si>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</si>
  <si>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</si>
  <si>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</si>
  <si>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</si>
  <si>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</si>
  <si>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</si>
  <si>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</si>
  <si>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</si>
  <si>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</si>
  <si>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</si>
  <si>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</si>
  <si>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</si>
  <si>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</si>
  <si>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</si>
  <si>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</si>
  <si>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</si>
  <si>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</si>
  <si>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</si>
  <si>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</si>
  <si>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</si>
  <si>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</si>
  <si>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</si>
  <si>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</si>
  <si>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</si>
  <si>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</si>
  <si>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</si>
  <si>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</si>
  <si>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</si>
  <si>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</si>
  <si>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</si>
  <si>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</si>
  <si>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</si>
  <si>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</si>
  <si>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</si>
  <si>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</si>
  <si>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</si>
  <si>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</si>
  <si>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</si>
  <si>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</si>
  <si>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</si>
  <si>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</si>
  <si>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</si>
  <si>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</si>
  <si>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</si>
  <si>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</si>
  <si>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</si>
  <si>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</si>
  <si>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</si>
  <si>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</si>
  <si>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</si>
  <si>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</si>
  <si>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</si>
  <si>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</si>
  <si>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</si>
  <si>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</si>
  <si>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</si>
  <si>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</si>
  <si>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</si>
  <si>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</si>
  <si>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</si>
  <si>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</si>
  <si>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</si>
  <si>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</si>
  <si>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</si>
  <si>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</si>
  <si>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</si>
  <si>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</si>
  <si>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</si>
  <si>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</si>
  <si>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</si>
  <si>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</si>
  <si>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</si>
  <si>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</si>
  <si>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</si>
  <si>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</si>
  <si>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</si>
  <si>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</si>
  <si>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</si>
  <si>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</si>
  <si>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</si>
  <si>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</si>
  <si>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</si>
  <si>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</si>
  <si>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</si>
  <si>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</si>
  <si>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</si>
  <si>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План</t>
  </si>
  <si>
    <t xml:space="preserve">***** указывается суммарно стоимость оказанных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</si>
  <si>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Необходимая валовая выручка сетевой организации в части содержания (строка 1.3-строка 2.2.1-строка 2.2.2-строка 2.1.2.1.1)</t>
  </si>
  <si>
    <t>проектно-изыскательские работы для объектов нового строительства будущих лет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</si>
  <si>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</si>
  <si>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</si>
  <si>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</si>
  <si>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</si>
  <si>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</si>
  <si>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</si>
  <si>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остаток собственных средств на начало года</t>
  </si>
  <si>
    <t>млн. рублей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</si>
  <si>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</si>
  <si>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</si>
  <si>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</si>
  <si>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</si>
  <si>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</si>
  <si>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Отчетный год 2018</t>
  </si>
  <si>
    <t>от « 25 » апреля 2018 г. № 320</t>
  </si>
  <si>
    <t>Приложение № 20</t>
  </si>
  <si>
    <t>Инвестиционная программа МУП "Шумерлинские городские электрические сети"</t>
  </si>
  <si>
    <t xml:space="preserve">                    Год раскрытия (предоставления) информации: 2019 год</t>
  </si>
  <si>
    <t>Утвержденные плановые значения показателей приведены в соответствии с приказом Министерства строительства, архитектуры и жилищно-коммунального хозяйства Чувашской Республики от 04.10.2016 г. № 03/1-03/809</t>
  </si>
  <si>
    <t>Отклонение от плановых значений по итогам отчетного периода 
2 квартал 2019 года</t>
  </si>
  <si>
    <t>(за 4 квартал 2019 года)</t>
  </si>
  <si>
    <t>Отчетный год 2019
4 квартал</t>
  </si>
</sst>
</file>

<file path=xl/styles.xml><?xml version="1.0" encoding="utf-8"?>
<styleSheet xmlns="http://schemas.openxmlformats.org/spreadsheetml/2006/main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10"/>
      <name val="Times New Roman CY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41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8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3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3" fillId="0" borderId="19" xfId="72" applyNumberFormat="1" applyFont="1" applyFill="1" applyBorder="1" applyAlignment="1">
      <alignment horizontal="center" vertical="center"/>
    </xf>
    <xf numFmtId="169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 wrapText="1"/>
    </xf>
    <xf numFmtId="173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4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60" fillId="0" borderId="0" xfId="67" applyNumberFormat="1" applyFont="1" applyAlignment="1">
      <alignment horizontal="center" vertical="center"/>
    </xf>
    <xf numFmtId="175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3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1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1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1" fontId="61" fillId="31" borderId="0" xfId="56" applyNumberFormat="1" applyFont="1" applyFill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171" fontId="66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4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4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1" fillId="0" borderId="31" xfId="43" applyFont="1" applyFill="1" applyBorder="1" applyAlignment="1">
      <alignment horizontal="left" vertical="center" indent="5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49" fontId="28" fillId="0" borderId="40" xfId="0" applyNumberFormat="1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31" xfId="0" applyFont="1" applyFill="1" applyBorder="1" applyAlignment="1">
      <alignment vertical="center" wrapText="1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28" fillId="0" borderId="48" xfId="43" applyFont="1" applyFill="1" applyBorder="1" applyAlignment="1">
      <alignment horizontal="center" vertical="center"/>
    </xf>
    <xf numFmtId="0" fontId="28" fillId="0" borderId="49" xfId="43" applyFont="1" applyFill="1" applyBorder="1" applyAlignment="1">
      <alignment horizontal="center" vertical="center"/>
    </xf>
    <xf numFmtId="0" fontId="28" fillId="0" borderId="50" xfId="43" applyFont="1" applyFill="1" applyBorder="1" applyAlignment="1">
      <alignment horizontal="center" vertical="center"/>
    </xf>
    <xf numFmtId="0" fontId="28" fillId="0" borderId="53" xfId="43" applyFont="1" applyFill="1" applyBorder="1" applyAlignment="1">
      <alignment horizontal="center" vertical="center"/>
    </xf>
    <xf numFmtId="0" fontId="28" fillId="0" borderId="54" xfId="43" applyFont="1" applyFill="1" applyBorder="1" applyAlignment="1">
      <alignment horizontal="center" vertical="center"/>
    </xf>
    <xf numFmtId="0" fontId="28" fillId="0" borderId="48" xfId="43" applyFont="1" applyFill="1" applyBorder="1" applyAlignment="1">
      <alignment horizontal="center" vertical="center" wrapText="1"/>
    </xf>
    <xf numFmtId="0" fontId="28" fillId="0" borderId="49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0" fontId="55" fillId="0" borderId="39" xfId="0" applyFont="1" applyFill="1" applyBorder="1" applyAlignment="1">
      <alignment horizontal="center" vertical="center"/>
    </xf>
    <xf numFmtId="0" fontId="55" fillId="0" borderId="32" xfId="0" applyFont="1" applyFill="1" applyBorder="1" applyAlignment="1">
      <alignment horizontal="center" vertical="center"/>
    </xf>
    <xf numFmtId="0" fontId="55" fillId="0" borderId="49" xfId="0" applyFont="1" applyFill="1" applyBorder="1" applyAlignment="1">
      <alignment horizontal="center" vertical="center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1" xfId="43" applyFont="1" applyFill="1" applyBorder="1" applyAlignment="1">
      <alignment horizontal="center" vertical="center" wrapText="1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39" xfId="0" applyNumberFormat="1" applyFont="1" applyFill="1" applyBorder="1" applyAlignment="1">
      <alignment horizontal="center" vertical="center"/>
    </xf>
    <xf numFmtId="3" fontId="53" fillId="0" borderId="32" xfId="0" applyNumberFormat="1" applyFont="1" applyFill="1" applyBorder="1" applyAlignment="1">
      <alignment horizontal="center" vertical="center"/>
    </xf>
    <xf numFmtId="3" fontId="53" fillId="0" borderId="38" xfId="0" applyNumberFormat="1" applyFont="1" applyFill="1" applyBorder="1" applyAlignment="1">
      <alignment horizontal="center" vertical="center"/>
    </xf>
    <xf numFmtId="3" fontId="53" fillId="0" borderId="33" xfId="0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left" vertical="center" indent="1"/>
    </xf>
    <xf numFmtId="4" fontId="53" fillId="0" borderId="31" xfId="0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horizontal="center"/>
    </xf>
    <xf numFmtId="0" fontId="55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left" vertical="center" wrapText="1" indent="1"/>
    </xf>
    <xf numFmtId="4" fontId="53" fillId="0" borderId="19" xfId="0" applyNumberFormat="1" applyFont="1" applyFill="1" applyBorder="1" applyAlignment="1">
      <alignment horizontal="center" vertical="center"/>
    </xf>
    <xf numFmtId="3" fontId="28" fillId="0" borderId="0" xfId="43" applyNumberFormat="1" applyFont="1" applyFill="1" applyAlignment="1">
      <alignment horizontal="center" vertical="center" wrapText="1"/>
    </xf>
    <xf numFmtId="4" fontId="53" fillId="0" borderId="35" xfId="0" applyNumberFormat="1" applyFont="1" applyFill="1" applyBorder="1" applyAlignment="1">
      <alignment horizontal="center" vertical="center"/>
    </xf>
    <xf numFmtId="4" fontId="53" fillId="0" borderId="39" xfId="0" applyNumberFormat="1" applyFont="1" applyFill="1" applyBorder="1" applyAlignment="1">
      <alignment horizontal="center" vertical="center"/>
    </xf>
    <xf numFmtId="4" fontId="53" fillId="0" borderId="32" xfId="0" applyNumberFormat="1" applyFont="1" applyFill="1" applyBorder="1" applyAlignment="1">
      <alignment horizontal="center" vertical="center"/>
    </xf>
    <xf numFmtId="4" fontId="53" fillId="0" borderId="17" xfId="0" applyNumberFormat="1" applyFont="1" applyFill="1" applyBorder="1" applyAlignment="1">
      <alignment horizontal="center" vertical="center"/>
    </xf>
    <xf numFmtId="4" fontId="53" fillId="0" borderId="38" xfId="0" applyNumberFormat="1" applyFont="1" applyFill="1" applyBorder="1" applyAlignment="1">
      <alignment horizontal="center" vertical="center"/>
    </xf>
    <xf numFmtId="4" fontId="53" fillId="0" borderId="33" xfId="0" applyNumberFormat="1" applyFont="1" applyFill="1" applyBorder="1" applyAlignment="1">
      <alignment horizontal="center" vertical="center"/>
    </xf>
    <xf numFmtId="10" fontId="53" fillId="0" borderId="19" xfId="0" applyNumberFormat="1" applyFont="1" applyFill="1" applyBorder="1" applyAlignment="1">
      <alignment horizontal="center" vertical="center"/>
    </xf>
    <xf numFmtId="10" fontId="53" fillId="0" borderId="32" xfId="0" applyNumberFormat="1" applyFont="1" applyFill="1" applyBorder="1" applyAlignment="1">
      <alignment horizontal="center" vertical="center"/>
    </xf>
    <xf numFmtId="4" fontId="1" fillId="0" borderId="31" xfId="71" applyNumberFormat="1" applyFont="1" applyFill="1" applyBorder="1" applyAlignment="1">
      <alignment horizontal="center" vertical="center"/>
    </xf>
    <xf numFmtId="4" fontId="1" fillId="0" borderId="35" xfId="43" applyNumberFormat="1" applyFont="1" applyFill="1" applyBorder="1" applyAlignment="1">
      <alignment horizontal="center" vertical="center" wrapText="1"/>
    </xf>
    <xf numFmtId="4" fontId="1" fillId="0" borderId="39" xfId="43" applyNumberFormat="1" applyFont="1" applyFill="1" applyBorder="1" applyAlignment="1">
      <alignment horizontal="center" vertical="center" wrapText="1"/>
    </xf>
    <xf numFmtId="4" fontId="1" fillId="0" borderId="32" xfId="43" applyNumberFormat="1" applyFont="1" applyFill="1" applyBorder="1" applyAlignment="1">
      <alignment horizontal="center" vertical="center" wrapText="1"/>
    </xf>
    <xf numFmtId="4" fontId="1" fillId="0" borderId="33" xfId="43" applyNumberFormat="1" applyFont="1" applyFill="1" applyBorder="1" applyAlignment="1">
      <alignment horizontal="center" vertical="center" wrapText="1"/>
    </xf>
    <xf numFmtId="4" fontId="1" fillId="0" borderId="42" xfId="43" applyNumberFormat="1" applyFont="1" applyFill="1" applyBorder="1" applyAlignment="1">
      <alignment horizontal="center" vertical="center"/>
    </xf>
    <xf numFmtId="4" fontId="1" fillId="0" borderId="41" xfId="43" applyNumberFormat="1" applyFont="1" applyFill="1" applyBorder="1" applyAlignment="1">
      <alignment horizontal="center" vertical="center"/>
    </xf>
    <xf numFmtId="4" fontId="1" fillId="0" borderId="32" xfId="43" applyNumberFormat="1" applyFont="1" applyFill="1" applyBorder="1" applyAlignment="1">
      <alignment horizontal="center" vertical="center"/>
    </xf>
    <xf numFmtId="4" fontId="1" fillId="0" borderId="33" xfId="43" applyNumberFormat="1" applyFont="1" applyFill="1" applyBorder="1" applyAlignment="1">
      <alignment horizontal="center" vertical="center"/>
    </xf>
    <xf numFmtId="4" fontId="28" fillId="0" borderId="0" xfId="43" applyNumberFormat="1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43" fillId="0" borderId="53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29" borderId="0" xfId="43" applyFont="1" applyFill="1"/>
    <xf numFmtId="0" fontId="69" fillId="29" borderId="0" xfId="0" applyFont="1" applyFill="1" applyAlignment="1">
      <alignment horizontal="right" vertical="center"/>
    </xf>
    <xf numFmtId="0" fontId="2" fillId="0" borderId="0" xfId="41" applyFont="1" applyAlignment="1">
      <alignment horizontal="right"/>
    </xf>
    <xf numFmtId="0" fontId="74" fillId="0" borderId="37" xfId="43" applyFont="1" applyFill="1" applyBorder="1" applyAlignment="1">
      <alignment horizontal="center" vertical="center" wrapText="1"/>
    </xf>
    <xf numFmtId="0" fontId="74" fillId="0" borderId="19" xfId="43" applyFont="1" applyFill="1" applyBorder="1" applyAlignment="1">
      <alignment horizontal="center" vertical="center" wrapText="1"/>
    </xf>
    <xf numFmtId="49" fontId="43" fillId="0" borderId="29" xfId="43" applyNumberFormat="1" applyFont="1" applyFill="1" applyBorder="1" applyAlignment="1">
      <alignment horizontal="center" vertical="center"/>
    </xf>
    <xf numFmtId="0" fontId="43" fillId="0" borderId="31" xfId="43" applyFont="1" applyFill="1" applyBorder="1" applyAlignment="1">
      <alignment horizontal="center" vertical="center" wrapText="1"/>
    </xf>
    <xf numFmtId="0" fontId="43" fillId="0" borderId="33" xfId="43" applyFont="1" applyFill="1" applyBorder="1" applyAlignment="1">
      <alignment horizontal="center" vertical="center" wrapText="1"/>
    </xf>
    <xf numFmtId="4" fontId="1" fillId="0" borderId="33" xfId="71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9" fontId="53" fillId="0" borderId="32" xfId="0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55" fillId="0" borderId="33" xfId="0" applyFont="1" applyFill="1" applyBorder="1" applyAlignment="1">
      <alignment horizontal="center"/>
    </xf>
    <xf numFmtId="4" fontId="1" fillId="0" borderId="0" xfId="43" applyNumberFormat="1" applyFont="1" applyFill="1"/>
    <xf numFmtId="4" fontId="76" fillId="0" borderId="32" xfId="0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4" fontId="76" fillId="0" borderId="38" xfId="0" applyNumberFormat="1" applyFont="1" applyFill="1" applyBorder="1" applyAlignment="1">
      <alignment horizontal="center" vertical="center" wrapText="1"/>
    </xf>
    <xf numFmtId="4" fontId="76" fillId="0" borderId="39" xfId="0" applyNumberFormat="1" applyFont="1" applyFill="1" applyBorder="1" applyAlignment="1">
      <alignment horizontal="center" vertical="center" wrapText="1"/>
    </xf>
    <xf numFmtId="4" fontId="28" fillId="0" borderId="32" xfId="43" applyNumberFormat="1" applyFont="1" applyFill="1" applyBorder="1" applyAlignment="1">
      <alignment horizontal="center" vertical="center" wrapText="1"/>
    </xf>
    <xf numFmtId="4" fontId="77" fillId="0" borderId="39" xfId="0" applyNumberFormat="1" applyFont="1" applyFill="1" applyBorder="1" applyAlignment="1">
      <alignment horizontal="center" vertical="center" wrapText="1"/>
    </xf>
    <xf numFmtId="4" fontId="77" fillId="0" borderId="32" xfId="0" applyNumberFormat="1" applyFont="1" applyFill="1" applyBorder="1" applyAlignment="1">
      <alignment horizontal="center" vertical="center" wrapText="1"/>
    </xf>
    <xf numFmtId="4" fontId="77" fillId="0" borderId="38" xfId="0" applyNumberFormat="1" applyFont="1" applyFill="1" applyBorder="1" applyAlignment="1">
      <alignment horizontal="center" vertical="center" wrapText="1"/>
    </xf>
    <xf numFmtId="4" fontId="1" fillId="0" borderId="19" xfId="43" applyNumberFormat="1" applyFont="1" applyFill="1" applyBorder="1" applyAlignment="1">
      <alignment horizontal="center" vertical="center" wrapText="1"/>
    </xf>
    <xf numFmtId="0" fontId="78" fillId="0" borderId="0" xfId="43" applyFont="1" applyFill="1" applyAlignment="1">
      <alignment horizontal="center" wrapText="1"/>
    </xf>
    <xf numFmtId="0" fontId="78" fillId="0" borderId="0" xfId="43" applyFont="1" applyFill="1" applyAlignment="1">
      <alignment horizontal="center" vertical="center" wrapText="1"/>
    </xf>
    <xf numFmtId="0" fontId="69" fillId="0" borderId="0" xfId="0" applyFont="1" applyFill="1" applyAlignment="1">
      <alignment horizontal="right" vertical="center"/>
    </xf>
    <xf numFmtId="0" fontId="2" fillId="0" borderId="0" xfId="41" applyFont="1" applyFill="1" applyAlignment="1">
      <alignment horizontal="right"/>
    </xf>
    <xf numFmtId="4" fontId="76" fillId="0" borderId="32" xfId="0" applyNumberFormat="1" applyFont="1" applyFill="1" applyBorder="1" applyAlignment="1">
      <alignment vertical="center" wrapText="1"/>
    </xf>
    <xf numFmtId="0" fontId="78" fillId="0" borderId="19" xfId="43" applyFont="1" applyFill="1" applyBorder="1" applyAlignment="1">
      <alignment horizontal="center" wrapText="1"/>
    </xf>
    <xf numFmtId="4" fontId="53" fillId="29" borderId="19" xfId="0" applyNumberFormat="1" applyFont="1" applyFill="1" applyBorder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2" fillId="0" borderId="26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Border="1" applyAlignment="1">
      <alignment horizontal="center" vertical="center"/>
    </xf>
    <xf numFmtId="49" fontId="2" fillId="0" borderId="46" xfId="43" applyNumberFormat="1" applyFont="1" applyFill="1" applyBorder="1" applyAlignment="1">
      <alignment horizontal="center" vertical="center"/>
    </xf>
    <xf numFmtId="0" fontId="1" fillId="0" borderId="48" xfId="43" applyFont="1" applyFill="1" applyBorder="1" applyAlignment="1">
      <alignment horizontal="center" vertical="center" wrapText="1"/>
    </xf>
    <xf numFmtId="0" fontId="1" fillId="0" borderId="36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45" fillId="0" borderId="56" xfId="43" applyFont="1" applyFill="1" applyBorder="1" applyAlignment="1">
      <alignment horizontal="center" vertical="center" wrapText="1"/>
    </xf>
    <xf numFmtId="0" fontId="45" fillId="0" borderId="51" xfId="43" applyFont="1" applyFill="1" applyBorder="1" applyAlignment="1">
      <alignment horizontal="center" vertical="center" wrapText="1"/>
    </xf>
    <xf numFmtId="0" fontId="45" fillId="0" borderId="52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45" fillId="0" borderId="46" xfId="43" applyFont="1" applyFill="1" applyBorder="1" applyAlignment="1">
      <alignment horizontal="center" vertical="center" wrapText="1"/>
    </xf>
    <xf numFmtId="0" fontId="73" fillId="0" borderId="48" xfId="43" applyFont="1" applyFill="1" applyBorder="1" applyAlignment="1">
      <alignment horizontal="center" vertical="center" wrapText="1"/>
    </xf>
    <xf numFmtId="0" fontId="73" fillId="0" borderId="36" xfId="43" applyFont="1" applyFill="1" applyBorder="1" applyAlignment="1">
      <alignment horizontal="center" vertical="center" wrapText="1"/>
    </xf>
    <xf numFmtId="0" fontId="74" fillId="0" borderId="55" xfId="43" applyFont="1" applyFill="1" applyBorder="1" applyAlignment="1">
      <alignment horizontal="center" vertical="center" wrapText="1"/>
    </xf>
    <xf numFmtId="0" fontId="74" fillId="0" borderId="41" xfId="43" applyFont="1" applyFill="1" applyBorder="1" applyAlignment="1">
      <alignment horizontal="center" vertical="center" wrapText="1"/>
    </xf>
    <xf numFmtId="0" fontId="5" fillId="0" borderId="48" xfId="43" applyFont="1" applyFill="1" applyBorder="1" applyAlignment="1">
      <alignment horizontal="center" vertical="center" wrapText="1"/>
    </xf>
    <xf numFmtId="0" fontId="5" fillId="0" borderId="49" xfId="43" applyFont="1" applyFill="1" applyBorder="1" applyAlignment="1">
      <alignment horizontal="center" vertical="center" wrapText="1"/>
    </xf>
    <xf numFmtId="0" fontId="74" fillId="0" borderId="57" xfId="43" applyFont="1" applyFill="1" applyBorder="1" applyAlignment="1">
      <alignment horizontal="center" vertical="center" wrapText="1"/>
    </xf>
    <xf numFmtId="49" fontId="2" fillId="0" borderId="56" xfId="43" applyNumberFormat="1" applyFont="1" applyFill="1" applyBorder="1" applyAlignment="1">
      <alignment horizontal="center" vertical="center"/>
    </xf>
    <xf numFmtId="49" fontId="2" fillId="0" borderId="51" xfId="43" applyNumberFormat="1" applyFont="1" applyFill="1" applyBorder="1" applyAlignment="1">
      <alignment horizontal="center" vertical="center"/>
    </xf>
    <xf numFmtId="49" fontId="2" fillId="0" borderId="52" xfId="43" applyNumberFormat="1" applyFont="1" applyFill="1" applyBorder="1" applyAlignment="1">
      <alignment horizontal="center" vertical="center"/>
    </xf>
    <xf numFmtId="49" fontId="46" fillId="0" borderId="20" xfId="43" applyNumberFormat="1" applyFont="1" applyFill="1" applyBorder="1" applyAlignment="1">
      <alignment horizontal="center" vertical="center"/>
    </xf>
    <xf numFmtId="49" fontId="46" fillId="0" borderId="44" xfId="43" applyNumberFormat="1" applyFont="1" applyFill="1" applyBorder="1" applyAlignment="1">
      <alignment horizontal="center" vertical="center"/>
    </xf>
    <xf numFmtId="49" fontId="46" fillId="0" borderId="45" xfId="43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top" wrapText="1"/>
    </xf>
    <xf numFmtId="0" fontId="1" fillId="0" borderId="21" xfId="43" applyFont="1" applyFill="1" applyBorder="1" applyAlignment="1">
      <alignment horizontal="left" vertical="center" wrapText="1"/>
    </xf>
    <xf numFmtId="0" fontId="1" fillId="0" borderId="36" xfId="43" applyFont="1" applyFill="1" applyBorder="1" applyAlignment="1">
      <alignment horizontal="left" vertical="center" wrapText="1"/>
    </xf>
    <xf numFmtId="49" fontId="28" fillId="0" borderId="40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5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1" fillId="0" borderId="49" xfId="43" applyFont="1" applyFill="1" applyBorder="1" applyAlignment="1">
      <alignment horizontal="center" vertical="center" wrapText="1"/>
    </xf>
    <xf numFmtId="0" fontId="78" fillId="0" borderId="58" xfId="43" applyFont="1" applyFill="1" applyBorder="1" applyAlignment="1">
      <alignment horizontal="center" vertical="center" wrapText="1"/>
    </xf>
    <xf numFmtId="0" fontId="78" fillId="0" borderId="59" xfId="43" applyFont="1" applyFill="1" applyBorder="1" applyAlignment="1">
      <alignment horizontal="center" vertical="center" wrapText="1"/>
    </xf>
    <xf numFmtId="0" fontId="72" fillId="29" borderId="0" xfId="43" applyFont="1" applyFill="1" applyAlignment="1">
      <alignment horizontal="center" vertical="center" wrapText="1"/>
    </xf>
    <xf numFmtId="0" fontId="72" fillId="29" borderId="0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49" fontId="75" fillId="0" borderId="40" xfId="43" applyNumberFormat="1" applyFont="1" applyFill="1" applyBorder="1" applyAlignment="1">
      <alignment horizontal="center" vertical="center" wrapText="1"/>
    </xf>
    <xf numFmtId="49" fontId="75" fillId="0" borderId="28" xfId="43" applyNumberFormat="1" applyFont="1" applyFill="1" applyBorder="1" applyAlignment="1">
      <alignment horizontal="center" vertical="center" wrapText="1"/>
    </xf>
    <xf numFmtId="0" fontId="5" fillId="0" borderId="35" xfId="43" applyFont="1" applyFill="1" applyBorder="1" applyAlignment="1">
      <alignment horizontal="center" vertical="center" wrapText="1"/>
    </xf>
    <xf numFmtId="0" fontId="5" fillId="0" borderId="19" xfId="43" applyFont="1" applyFill="1" applyBorder="1" applyAlignment="1">
      <alignment horizontal="center" vertical="center" wrapText="1"/>
    </xf>
    <xf numFmtId="0" fontId="45" fillId="0" borderId="47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horizontal="center" wrapText="1"/>
    </xf>
    <xf numFmtId="0" fontId="71" fillId="0" borderId="0" xfId="0" applyFont="1" applyFill="1" applyAlignment="1">
      <alignment horizontal="left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389" t="s">
        <v>237</v>
      </c>
      <c r="B1" s="390"/>
      <c r="C1" s="390"/>
      <c r="D1" s="390"/>
      <c r="E1" s="390"/>
      <c r="F1" s="390"/>
      <c r="G1" s="390"/>
    </row>
    <row r="2" spans="1:8" ht="16.5" thickBot="1">
      <c r="A2" s="69" t="s">
        <v>0</v>
      </c>
      <c r="B2" s="70" t="s">
        <v>238</v>
      </c>
      <c r="C2" s="71" t="s">
        <v>239</v>
      </c>
      <c r="D2" s="71" t="s">
        <v>240</v>
      </c>
      <c r="E2" s="71" t="s">
        <v>241</v>
      </c>
      <c r="F2" s="71" t="s">
        <v>242</v>
      </c>
      <c r="G2" s="71" t="s">
        <v>199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243</v>
      </c>
      <c r="B4" s="78" t="s">
        <v>244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245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246</v>
      </c>
      <c r="B6" s="83" t="s">
        <v>247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248</v>
      </c>
      <c r="B7" s="83" t="s">
        <v>249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250</v>
      </c>
      <c r="B8" s="78" t="s">
        <v>251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76</v>
      </c>
      <c r="B9" s="78" t="s">
        <v>252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245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246</v>
      </c>
      <c r="B11" s="83" t="s">
        <v>253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248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254</v>
      </c>
      <c r="B13" s="83" t="s">
        <v>255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256</v>
      </c>
      <c r="B16" s="78" t="s">
        <v>257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258</v>
      </c>
      <c r="B17" s="78" t="s">
        <v>259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245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260</v>
      </c>
      <c r="B19" s="83" t="s">
        <v>261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262</v>
      </c>
      <c r="B20" s="83" t="s">
        <v>263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264</v>
      </c>
      <c r="B21" s="83" t="s">
        <v>265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266</v>
      </c>
      <c r="B22" s="78" t="s">
        <v>267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268</v>
      </c>
      <c r="B23" s="78" t="s">
        <v>269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76</v>
      </c>
      <c r="B24" s="83" t="s">
        <v>270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271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246</v>
      </c>
      <c r="B26" s="83" t="s">
        <v>272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248</v>
      </c>
      <c r="B27" s="99" t="s">
        <v>273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111</v>
      </c>
      <c r="B28" s="83" t="s">
        <v>274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271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275</v>
      </c>
      <c r="B30" s="83" t="s">
        <v>276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277</v>
      </c>
      <c r="B31" s="78" t="s">
        <v>278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279</v>
      </c>
      <c r="B32" s="78" t="s">
        <v>280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281</v>
      </c>
      <c r="B33" s="78" t="s">
        <v>282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283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245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256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284</v>
      </c>
      <c r="B40" s="78" t="s">
        <v>285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76</v>
      </c>
      <c r="B41" s="108" t="s">
        <v>286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111</v>
      </c>
      <c r="B42" s="83" t="s">
        <v>287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288</v>
      </c>
      <c r="C43" s="90" t="s">
        <v>289</v>
      </c>
      <c r="D43" s="112" t="s">
        <v>290</v>
      </c>
      <c r="E43" s="112" t="s">
        <v>289</v>
      </c>
      <c r="F43" s="112" t="s">
        <v>289</v>
      </c>
      <c r="G43" s="80" t="e">
        <f>#N/A</f>
        <v>#N/A</v>
      </c>
    </row>
    <row r="44" spans="1:8">
      <c r="A44" s="77" t="s">
        <v>291</v>
      </c>
      <c r="B44" s="78" t="s">
        <v>292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76</v>
      </c>
      <c r="B45" s="108" t="s">
        <v>293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111</v>
      </c>
      <c r="B46" s="83" t="s">
        <v>294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288</v>
      </c>
      <c r="C47" s="90" t="s">
        <v>289</v>
      </c>
      <c r="D47" s="112" t="s">
        <v>290</v>
      </c>
      <c r="E47" s="114" t="s">
        <v>290</v>
      </c>
      <c r="F47" s="112" t="s">
        <v>290</v>
      </c>
      <c r="G47" s="80" t="e">
        <f>#N/A</f>
        <v>#N/A</v>
      </c>
    </row>
    <row r="48" spans="1:8">
      <c r="A48" s="77" t="s">
        <v>295</v>
      </c>
      <c r="B48" s="78" t="s">
        <v>296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297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76</v>
      </c>
      <c r="B50" s="83" t="s">
        <v>298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246</v>
      </c>
      <c r="B51" s="83" t="s">
        <v>299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111</v>
      </c>
      <c r="B52" s="83" t="s">
        <v>300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301</v>
      </c>
      <c r="B53" s="78" t="s">
        <v>302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303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76</v>
      </c>
      <c r="B55" s="83" t="s">
        <v>304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246</v>
      </c>
      <c r="B56" s="83" t="s">
        <v>299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111</v>
      </c>
      <c r="B57" s="83" t="s">
        <v>300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305</v>
      </c>
      <c r="B58" s="78" t="s">
        <v>306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307</v>
      </c>
      <c r="B59" s="78" t="s">
        <v>308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76</v>
      </c>
      <c r="B60" s="83" t="s">
        <v>309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111</v>
      </c>
      <c r="B61" s="83" t="s">
        <v>310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311</v>
      </c>
      <c r="B62" s="78" t="s">
        <v>312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313</v>
      </c>
      <c r="B63" s="78" t="s">
        <v>314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299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313</v>
      </c>
      <c r="B65" s="78" t="s">
        <v>315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316</v>
      </c>
      <c r="B66" s="78" t="s">
        <v>317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318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4</v>
      </c>
      <c r="C68" s="87"/>
      <c r="D68" s="91"/>
      <c r="E68" s="91"/>
      <c r="F68" s="91"/>
      <c r="G68" s="80"/>
    </row>
    <row r="69" spans="1:8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111</v>
      </c>
      <c r="B70" s="120" t="s">
        <v>319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320</v>
      </c>
    </row>
    <row r="71" spans="1:8">
      <c r="A71" s="82" t="s">
        <v>182</v>
      </c>
      <c r="B71" s="83" t="s">
        <v>321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391" t="s">
        <v>322</v>
      </c>
      <c r="B72" s="391"/>
      <c r="C72" s="391"/>
      <c r="D72" s="391"/>
      <c r="E72" s="391"/>
      <c r="F72" s="391"/>
      <c r="G72" s="391"/>
    </row>
    <row r="73" spans="1:8" ht="15">
      <c r="A73" s="391"/>
      <c r="B73" s="391"/>
      <c r="C73" s="391"/>
      <c r="D73" s="391"/>
      <c r="E73" s="391"/>
      <c r="F73" s="391"/>
      <c r="G73" s="391"/>
    </row>
    <row r="74" spans="1:8">
      <c r="A74" s="122" t="s">
        <v>323</v>
      </c>
      <c r="B74" s="122" t="s">
        <v>198</v>
      </c>
      <c r="C74" s="122" t="s">
        <v>324</v>
      </c>
      <c r="D74" s="122" t="s">
        <v>325</v>
      </c>
      <c r="E74" s="122" t="s">
        <v>326</v>
      </c>
      <c r="F74" s="122" t="s">
        <v>327</v>
      </c>
      <c r="G74" s="122" t="s">
        <v>199</v>
      </c>
    </row>
    <row r="75" spans="1:8">
      <c r="A75" s="123"/>
      <c r="B75" s="123" t="s">
        <v>200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20</v>
      </c>
      <c r="B76" s="127" t="s">
        <v>201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17</v>
      </c>
      <c r="B77" s="127" t="s">
        <v>202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203</v>
      </c>
      <c r="B78" s="131" t="s">
        <v>204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205</v>
      </c>
      <c r="B79" s="127" t="s">
        <v>206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207</v>
      </c>
      <c r="B80" s="131" t="s">
        <v>208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209</v>
      </c>
      <c r="B81" s="127" t="s">
        <v>210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211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212</v>
      </c>
      <c r="B83" s="127" t="s">
        <v>213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211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214</v>
      </c>
      <c r="B85" s="127" t="s">
        <v>215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18</v>
      </c>
      <c r="B86" s="127" t="s">
        <v>216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217</v>
      </c>
      <c r="B87" s="131" t="s">
        <v>328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218</v>
      </c>
      <c r="B88" s="127" t="s">
        <v>219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220</v>
      </c>
      <c r="B89" s="127" t="s">
        <v>221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21</v>
      </c>
      <c r="B90" s="127" t="s">
        <v>222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39</v>
      </c>
      <c r="B91" s="127" t="s">
        <v>329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74</v>
      </c>
      <c r="B92" s="127" t="s">
        <v>223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75</v>
      </c>
      <c r="B93" s="127" t="s">
        <v>224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22</v>
      </c>
      <c r="B94" s="127" t="s">
        <v>225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23</v>
      </c>
      <c r="B95" s="127" t="s">
        <v>226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24</v>
      </c>
      <c r="B96" s="127" t="s">
        <v>227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30</v>
      </c>
      <c r="B97" s="127" t="s">
        <v>228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40</v>
      </c>
      <c r="B98" s="127" t="s">
        <v>229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230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231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232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233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41</v>
      </c>
      <c r="B103" s="127" t="s">
        <v>234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42</v>
      </c>
      <c r="B104" s="127" t="s">
        <v>235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43</v>
      </c>
      <c r="B105" s="127" t="s">
        <v>236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330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331</v>
      </c>
      <c r="C107" s="141"/>
      <c r="D107" s="136" t="s">
        <v>290</v>
      </c>
      <c r="E107" s="136" t="s">
        <v>290</v>
      </c>
      <c r="F107" s="136" t="s">
        <v>290</v>
      </c>
      <c r="G107" s="124" t="e">
        <f>#N/A</f>
        <v>#N/A</v>
      </c>
    </row>
    <row r="108" spans="1:7">
      <c r="A108" s="138"/>
      <c r="B108" s="141" t="s">
        <v>332</v>
      </c>
      <c r="C108" s="141"/>
      <c r="D108" s="136" t="s">
        <v>290</v>
      </c>
      <c r="E108" s="136" t="s">
        <v>290</v>
      </c>
      <c r="F108" s="136" t="s">
        <v>290</v>
      </c>
      <c r="G108" s="124" t="e">
        <f>#N/A</f>
        <v>#N/A</v>
      </c>
    </row>
    <row r="109" spans="1:7">
      <c r="A109" s="138"/>
      <c r="B109" s="141" t="s">
        <v>333</v>
      </c>
      <c r="C109" s="141"/>
      <c r="D109" s="136" t="s">
        <v>290</v>
      </c>
      <c r="E109" s="136" t="s">
        <v>290</v>
      </c>
      <c r="F109" s="136" t="s">
        <v>290</v>
      </c>
      <c r="G109" s="136" t="s">
        <v>290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334</v>
      </c>
      <c r="B112" s="146"/>
      <c r="C112" s="147"/>
      <c r="D112" s="147"/>
      <c r="E112" s="147"/>
      <c r="F112" s="147"/>
      <c r="G112" s="144"/>
    </row>
    <row r="113" spans="1:12">
      <c r="A113" s="148" t="s">
        <v>335</v>
      </c>
      <c r="B113" s="149" t="s">
        <v>336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337</v>
      </c>
      <c r="B114" s="149" t="s">
        <v>338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339</v>
      </c>
      <c r="B115" s="149" t="s">
        <v>340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341</v>
      </c>
      <c r="B116" s="149" t="s">
        <v>342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343</v>
      </c>
      <c r="B118" s="146"/>
      <c r="C118" s="147"/>
      <c r="D118" s="147"/>
      <c r="E118" s="147"/>
      <c r="F118" s="147"/>
      <c r="G118" s="144"/>
    </row>
    <row r="119" spans="1:12">
      <c r="A119" s="148" t="s">
        <v>344</v>
      </c>
      <c r="B119" s="149" t="s">
        <v>345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346</v>
      </c>
      <c r="B120" s="149" t="s">
        <v>347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391" t="s">
        <v>348</v>
      </c>
      <c r="B122" s="391"/>
      <c r="C122" s="391"/>
      <c r="D122" s="391"/>
      <c r="E122" s="391"/>
      <c r="F122" s="391"/>
      <c r="G122" s="391"/>
      <c r="H122" s="110"/>
      <c r="I122" s="110"/>
      <c r="J122" s="110"/>
      <c r="K122" s="110"/>
      <c r="L122" s="110"/>
    </row>
    <row r="123" spans="1:12">
      <c r="A123" s="391"/>
      <c r="B123" s="391"/>
      <c r="C123" s="391"/>
      <c r="D123" s="391"/>
      <c r="E123" s="391"/>
      <c r="F123" s="391"/>
      <c r="G123" s="391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199</v>
      </c>
    </row>
    <row r="125" spans="1:12">
      <c r="A125" s="153"/>
      <c r="B125" s="108" t="s">
        <v>349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350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351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352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353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354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355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356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350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351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352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353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354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357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358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359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360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280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361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362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363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364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365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366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367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368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353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369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370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371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366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367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372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353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373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374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375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376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377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365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378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379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380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365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381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382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383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384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385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386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387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388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389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390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385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391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392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393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394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395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396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199</v>
      </c>
      <c r="H190" s="199" t="s">
        <v>397</v>
      </c>
      <c r="I190" s="152"/>
    </row>
    <row r="191" spans="1:9">
      <c r="A191" s="194"/>
      <c r="B191" s="200" t="s">
        <v>314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398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399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400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396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199</v>
      </c>
      <c r="H195" s="199" t="s">
        <v>397</v>
      </c>
      <c r="I195" s="152"/>
    </row>
    <row r="196" spans="1:9">
      <c r="A196" s="205"/>
      <c r="B196" s="200" t="s">
        <v>296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401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402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92" t="s">
        <v>403</v>
      </c>
      <c r="I198" s="152"/>
    </row>
    <row r="199" spans="1:9">
      <c r="A199" s="205"/>
      <c r="B199" s="209" t="s">
        <v>404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92"/>
      <c r="I199" s="152"/>
    </row>
    <row r="200" spans="1:9">
      <c r="A200" s="205"/>
      <c r="B200" s="196" t="s">
        <v>405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406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396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199</v>
      </c>
      <c r="H203" s="199" t="s">
        <v>397</v>
      </c>
      <c r="I203" s="152"/>
    </row>
    <row r="204" spans="1:9">
      <c r="A204" s="194"/>
      <c r="B204" s="200" t="s">
        <v>349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93" t="s">
        <v>407</v>
      </c>
      <c r="I204" s="152"/>
    </row>
    <row r="205" spans="1:9">
      <c r="A205" s="194"/>
      <c r="B205" s="196" t="s">
        <v>355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93"/>
      <c r="I205" s="152"/>
    </row>
    <row r="206" spans="1:9">
      <c r="A206" s="194"/>
      <c r="B206" s="196" t="s">
        <v>358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93"/>
      <c r="I206" s="152"/>
    </row>
    <row r="207" spans="1:9">
      <c r="A207" s="194"/>
      <c r="B207" s="196" t="s">
        <v>359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93"/>
      <c r="I207" s="213"/>
    </row>
    <row r="208" spans="1:9">
      <c r="A208" s="194"/>
      <c r="B208" s="196" t="s">
        <v>276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280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361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408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396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199</v>
      </c>
      <c r="H213" s="199" t="s">
        <v>397</v>
      </c>
      <c r="I213" s="152"/>
    </row>
    <row r="214" spans="1:9">
      <c r="A214" s="205"/>
      <c r="B214" s="200" t="s">
        <v>409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410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411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412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396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199</v>
      </c>
      <c r="H219" s="199" t="s">
        <v>397</v>
      </c>
      <c r="I219" s="152"/>
    </row>
    <row r="220" spans="1:9">
      <c r="A220" s="205"/>
      <c r="B220" s="219" t="s">
        <v>413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414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415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416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417</v>
      </c>
      <c r="I223" s="152"/>
    </row>
    <row r="224" spans="1:9">
      <c r="A224" s="205"/>
      <c r="B224" s="219" t="s">
        <v>418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419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420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421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422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423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424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425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424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426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427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428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429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430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431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432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433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434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435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396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199</v>
      </c>
      <c r="H247" s="199" t="s">
        <v>397</v>
      </c>
      <c r="I247" s="152"/>
    </row>
    <row r="248" spans="1:9" ht="17.25">
      <c r="A248" s="205"/>
      <c r="B248" s="231" t="s">
        <v>436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437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438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439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440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441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439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440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442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443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444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445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446</v>
      </c>
      <c r="C261" s="239" t="s">
        <v>447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448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396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199</v>
      </c>
      <c r="H264" s="199" t="s">
        <v>397</v>
      </c>
      <c r="I264" s="152"/>
    </row>
    <row r="265" spans="1:9" ht="45">
      <c r="A265" s="194"/>
      <c r="B265" s="231" t="s">
        <v>449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450</v>
      </c>
      <c r="I265" s="152"/>
    </row>
    <row r="266" spans="1:9">
      <c r="A266" s="194"/>
      <c r="B266" s="242" t="s">
        <v>451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452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453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454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455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456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457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458</v>
      </c>
      <c r="I273" s="152"/>
    </row>
    <row r="274" spans="1:9">
      <c r="A274" s="194"/>
      <c r="B274" s="217" t="s">
        <v>459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459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460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461</v>
      </c>
      <c r="I277" s="152"/>
    </row>
    <row r="278" spans="1:9">
      <c r="A278" s="254"/>
      <c r="B278" s="217" t="s">
        <v>462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463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464</v>
      </c>
      <c r="I279" s="255"/>
    </row>
    <row r="280" spans="1:9" ht="31.5">
      <c r="A280" s="254"/>
      <c r="B280" s="252" t="s">
        <v>465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466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199</v>
      </c>
      <c r="H285" s="199" t="s">
        <v>397</v>
      </c>
      <c r="I285" s="152"/>
    </row>
    <row r="286" spans="1:9">
      <c r="A286" s="254"/>
      <c r="B286" s="196" t="s">
        <v>467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88" t="s">
        <v>468</v>
      </c>
      <c r="I286" s="152"/>
    </row>
    <row r="287" spans="1:9">
      <c r="A287" s="254"/>
      <c r="B287" s="196" t="s">
        <v>469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88"/>
      <c r="I287" s="152"/>
    </row>
    <row r="288" spans="1:9">
      <c r="A288" s="254"/>
      <c r="B288" s="196" t="s">
        <v>470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88"/>
      <c r="I288" s="152"/>
    </row>
    <row r="289" spans="1:9">
      <c r="A289" s="254"/>
      <c r="B289" s="257" t="s">
        <v>471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88"/>
      <c r="I289" s="152"/>
    </row>
    <row r="290" spans="1:9">
      <c r="A290" s="254"/>
      <c r="B290" s="257" t="s">
        <v>253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88"/>
      <c r="I290" s="152"/>
    </row>
    <row r="291" spans="1:9">
      <c r="A291" s="254"/>
      <c r="B291" s="196" t="s">
        <v>472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88"/>
      <c r="I291" s="152"/>
    </row>
    <row r="292" spans="1:9">
      <c r="A292" s="254"/>
      <c r="B292" s="217" t="s">
        <v>473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474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60"/>
  <sheetViews>
    <sheetView tabSelected="1" topLeftCell="A98" zoomScale="80" zoomScaleNormal="80" workbookViewId="0">
      <selection activeCell="E373" sqref="E373"/>
    </sheetView>
  </sheetViews>
  <sheetFormatPr defaultColWidth="10.28515625" defaultRowHeight="15.75" outlineLevelRow="1"/>
  <cols>
    <col min="1" max="1" width="10.140625" style="303" customWidth="1"/>
    <col min="2" max="2" width="85.28515625" style="297" customWidth="1"/>
    <col min="3" max="3" width="12.28515625" style="298" customWidth="1"/>
    <col min="4" max="5" width="17.85546875" style="299" customWidth="1"/>
    <col min="6" max="6" width="15.28515625" style="332" customWidth="1"/>
    <col min="7" max="7" width="15.28515625" style="299" customWidth="1"/>
    <col min="8" max="8" width="16.85546875" style="299" hidden="1" customWidth="1"/>
    <col min="9" max="9" width="14.5703125" style="381" customWidth="1"/>
    <col min="10" max="16384" width="10.28515625" style="299"/>
  </cols>
  <sheetData>
    <row r="1" spans="1:8" ht="18.75" hidden="1">
      <c r="D1" s="358"/>
      <c r="E1" s="359"/>
      <c r="F1" s="359"/>
      <c r="G1" s="359"/>
      <c r="H1" s="383" t="s">
        <v>1127</v>
      </c>
    </row>
    <row r="2" spans="1:8" ht="18.75" hidden="1">
      <c r="D2" s="358"/>
      <c r="E2" s="359"/>
      <c r="F2" s="359"/>
      <c r="G2" s="359"/>
      <c r="H2" s="383" t="s">
        <v>523</v>
      </c>
    </row>
    <row r="3" spans="1:8" ht="18.75" hidden="1">
      <c r="D3" s="358"/>
      <c r="E3" s="360"/>
      <c r="F3" s="360"/>
      <c r="G3" s="360"/>
      <c r="H3" s="384" t="s">
        <v>1126</v>
      </c>
    </row>
    <row r="6" spans="1:8" ht="15.75" customHeight="1">
      <c r="A6" s="429" t="s">
        <v>1120</v>
      </c>
      <c r="B6" s="429"/>
      <c r="C6" s="429"/>
      <c r="D6" s="429"/>
      <c r="E6" s="429"/>
      <c r="F6" s="429"/>
      <c r="G6" s="429"/>
    </row>
    <row r="7" spans="1:8" ht="15.75" customHeight="1">
      <c r="A7" s="430"/>
      <c r="B7" s="430"/>
      <c r="C7" s="430"/>
      <c r="D7" s="430"/>
      <c r="E7" s="430"/>
      <c r="F7" s="430"/>
      <c r="G7" s="430"/>
    </row>
    <row r="8" spans="1:8" ht="18.75">
      <c r="B8" s="439" t="s">
        <v>1132</v>
      </c>
      <c r="C8" s="439"/>
      <c r="D8" s="439"/>
      <c r="E8" s="439"/>
      <c r="F8" s="439"/>
      <c r="G8" s="439"/>
      <c r="H8" s="371"/>
    </row>
    <row r="9" spans="1:8" ht="57" customHeight="1">
      <c r="A9" s="440" t="s">
        <v>1128</v>
      </c>
      <c r="B9" s="440"/>
      <c r="C9" s="440"/>
      <c r="D9" s="440"/>
      <c r="E9" s="440"/>
      <c r="F9" s="440"/>
      <c r="G9" s="440"/>
      <c r="H9" s="440"/>
    </row>
    <row r="10" spans="1:8">
      <c r="B10" s="309" t="s">
        <v>610</v>
      </c>
    </row>
    <row r="11" spans="1:8" ht="18.75">
      <c r="B11" s="310"/>
    </row>
    <row r="12" spans="1:8" ht="15.75" customHeight="1">
      <c r="A12" s="431" t="s">
        <v>1129</v>
      </c>
      <c r="B12" s="431"/>
    </row>
    <row r="13" spans="1:8" ht="18.75">
      <c r="B13" s="310"/>
    </row>
    <row r="14" spans="1:8" ht="55.9" customHeight="1">
      <c r="A14" s="432" t="s">
        <v>1130</v>
      </c>
      <c r="B14" s="432"/>
    </row>
    <row r="15" spans="1:8">
      <c r="A15" s="433" t="s">
        <v>609</v>
      </c>
      <c r="B15" s="433"/>
    </row>
    <row r="16" spans="1:8">
      <c r="A16" s="299"/>
      <c r="B16" s="299"/>
      <c r="C16" s="299"/>
    </row>
    <row r="17" spans="1:9">
      <c r="A17" s="299"/>
      <c r="B17" s="299"/>
      <c r="C17" s="299"/>
      <c r="D17" s="371"/>
      <c r="E17" s="371"/>
    </row>
    <row r="18" spans="1:9" ht="18.75" customHeight="1" thickBot="1">
      <c r="A18" s="438" t="s">
        <v>920</v>
      </c>
      <c r="B18" s="438"/>
      <c r="C18" s="438"/>
      <c r="D18" s="438"/>
      <c r="E18" s="438"/>
      <c r="F18" s="438"/>
      <c r="G18" s="438"/>
      <c r="H18" s="438"/>
    </row>
    <row r="19" spans="1:9" ht="41.25" customHeight="1">
      <c r="A19" s="434" t="s">
        <v>0</v>
      </c>
      <c r="B19" s="436" t="s">
        <v>1</v>
      </c>
      <c r="C19" s="410" t="s">
        <v>611</v>
      </c>
      <c r="D19" s="397" t="s">
        <v>1133</v>
      </c>
      <c r="E19" s="398"/>
      <c r="F19" s="406" t="s">
        <v>1131</v>
      </c>
      <c r="G19" s="407"/>
      <c r="H19" s="412" t="s">
        <v>1122</v>
      </c>
      <c r="I19" s="427" t="s">
        <v>1122</v>
      </c>
    </row>
    <row r="20" spans="1:9" ht="37.5" customHeight="1">
      <c r="A20" s="435"/>
      <c r="B20" s="437"/>
      <c r="C20" s="411"/>
      <c r="D20" s="367" t="s">
        <v>1108</v>
      </c>
      <c r="E20" s="367" t="s">
        <v>195</v>
      </c>
      <c r="F20" s="361" t="s">
        <v>1123</v>
      </c>
      <c r="G20" s="362" t="s">
        <v>1124</v>
      </c>
      <c r="H20" s="409"/>
      <c r="I20" s="428"/>
    </row>
    <row r="21" spans="1:9" s="311" customFormat="1" ht="16.5" thickBot="1">
      <c r="A21" s="363">
        <v>1</v>
      </c>
      <c r="B21" s="364">
        <v>2</v>
      </c>
      <c r="C21" s="356">
        <v>3</v>
      </c>
      <c r="D21" s="356">
        <v>4</v>
      </c>
      <c r="E21" s="356">
        <v>5</v>
      </c>
      <c r="F21" s="356">
        <v>6</v>
      </c>
      <c r="G21" s="356">
        <v>7</v>
      </c>
      <c r="H21" s="365">
        <v>8</v>
      </c>
      <c r="I21" s="386">
        <v>8</v>
      </c>
    </row>
    <row r="22" spans="1:9" s="311" customFormat="1" ht="19.5" thickBot="1">
      <c r="A22" s="416" t="s">
        <v>535</v>
      </c>
      <c r="B22" s="417"/>
      <c r="C22" s="417"/>
      <c r="D22" s="417"/>
      <c r="E22" s="417"/>
      <c r="F22" s="417"/>
      <c r="G22" s="417"/>
      <c r="H22" s="418"/>
      <c r="I22" s="386"/>
    </row>
    <row r="23" spans="1:9" s="311" customFormat="1">
      <c r="A23" s="304" t="s">
        <v>16</v>
      </c>
      <c r="B23" s="305" t="s">
        <v>1026</v>
      </c>
      <c r="C23" s="312" t="s">
        <v>1119</v>
      </c>
      <c r="D23" s="337">
        <f>D29+D31</f>
        <v>81.94980000000001</v>
      </c>
      <c r="E23" s="337">
        <f>E29+E31</f>
        <v>81.587000000000003</v>
      </c>
      <c r="F23" s="337">
        <f>E23-D23</f>
        <v>-0.36280000000000712</v>
      </c>
      <c r="G23" s="337">
        <f>F23/D23*100</f>
        <v>-0.44271004932288682</v>
      </c>
      <c r="H23" s="338"/>
      <c r="I23" s="386"/>
    </row>
    <row r="24" spans="1:9" s="311" customFormat="1" ht="15.75" customHeight="1" outlineLevel="1">
      <c r="A24" s="283" t="s">
        <v>17</v>
      </c>
      <c r="B24" s="282" t="s">
        <v>1027</v>
      </c>
      <c r="C24" s="313" t="s">
        <v>1119</v>
      </c>
      <c r="D24" s="335" t="s">
        <v>447</v>
      </c>
      <c r="E24" s="335" t="s">
        <v>447</v>
      </c>
      <c r="F24" s="335" t="s">
        <v>447</v>
      </c>
      <c r="G24" s="335" t="s">
        <v>447</v>
      </c>
      <c r="H24" s="339"/>
      <c r="I24" s="386"/>
    </row>
    <row r="25" spans="1:9" s="311" customFormat="1" ht="31.5" customHeight="1" outlineLevel="1">
      <c r="A25" s="283" t="s">
        <v>203</v>
      </c>
      <c r="B25" s="284" t="s">
        <v>905</v>
      </c>
      <c r="C25" s="313" t="s">
        <v>1119</v>
      </c>
      <c r="D25" s="335" t="s">
        <v>447</v>
      </c>
      <c r="E25" s="335" t="s">
        <v>447</v>
      </c>
      <c r="F25" s="335" t="s">
        <v>447</v>
      </c>
      <c r="G25" s="335" t="s">
        <v>447</v>
      </c>
      <c r="H25" s="339"/>
      <c r="I25" s="386"/>
    </row>
    <row r="26" spans="1:9" s="311" customFormat="1" ht="31.5" customHeight="1" outlineLevel="1">
      <c r="A26" s="283" t="s">
        <v>205</v>
      </c>
      <c r="B26" s="284" t="s">
        <v>906</v>
      </c>
      <c r="C26" s="313" t="s">
        <v>1119</v>
      </c>
      <c r="D26" s="335" t="s">
        <v>447</v>
      </c>
      <c r="E26" s="335" t="s">
        <v>447</v>
      </c>
      <c r="F26" s="335" t="s">
        <v>447</v>
      </c>
      <c r="G26" s="335" t="s">
        <v>447</v>
      </c>
      <c r="H26" s="339"/>
      <c r="I26" s="386"/>
    </row>
    <row r="27" spans="1:9" s="311" customFormat="1" ht="31.5" customHeight="1" outlineLevel="1">
      <c r="A27" s="283" t="s">
        <v>207</v>
      </c>
      <c r="B27" s="284" t="s">
        <v>891</v>
      </c>
      <c r="C27" s="313" t="s">
        <v>1119</v>
      </c>
      <c r="D27" s="335" t="s">
        <v>447</v>
      </c>
      <c r="E27" s="335" t="s">
        <v>447</v>
      </c>
      <c r="F27" s="335" t="s">
        <v>447</v>
      </c>
      <c r="G27" s="335" t="s">
        <v>447</v>
      </c>
      <c r="H27" s="339"/>
      <c r="I27" s="386"/>
    </row>
    <row r="28" spans="1:9" s="311" customFormat="1" ht="15.75" customHeight="1" outlineLevel="1">
      <c r="A28" s="283" t="s">
        <v>18</v>
      </c>
      <c r="B28" s="282" t="s">
        <v>1066</v>
      </c>
      <c r="C28" s="313" t="s">
        <v>1119</v>
      </c>
      <c r="D28" s="335" t="s">
        <v>447</v>
      </c>
      <c r="E28" s="335" t="s">
        <v>447</v>
      </c>
      <c r="F28" s="335" t="s">
        <v>447</v>
      </c>
      <c r="G28" s="335" t="s">
        <v>447</v>
      </c>
      <c r="H28" s="339"/>
      <c r="I28" s="386"/>
    </row>
    <row r="29" spans="1:9" s="311" customFormat="1">
      <c r="A29" s="283" t="s">
        <v>21</v>
      </c>
      <c r="B29" s="282" t="s">
        <v>951</v>
      </c>
      <c r="C29" s="313" t="s">
        <v>1119</v>
      </c>
      <c r="D29" s="335">
        <f>82.0473</f>
        <v>82.047300000000007</v>
      </c>
      <c r="E29" s="335">
        <v>81.617000000000004</v>
      </c>
      <c r="F29" s="335">
        <f t="shared" ref="F29:F87" si="0">E29-D29</f>
        <v>-0.43030000000000257</v>
      </c>
      <c r="G29" s="335">
        <f t="shared" ref="G29:G87" si="1">F29/D29*100</f>
        <v>-0.52445357738768072</v>
      </c>
      <c r="H29" s="339"/>
      <c r="I29" s="386"/>
    </row>
    <row r="30" spans="1:9" s="311" customFormat="1" ht="15.75" customHeight="1" outlineLevel="1">
      <c r="A30" s="283" t="s">
        <v>39</v>
      </c>
      <c r="B30" s="282" t="s">
        <v>1067</v>
      </c>
      <c r="C30" s="313" t="s">
        <v>1119</v>
      </c>
      <c r="D30" s="335" t="s">
        <v>447</v>
      </c>
      <c r="E30" s="335" t="s">
        <v>447</v>
      </c>
      <c r="F30" s="335" t="s">
        <v>447</v>
      </c>
      <c r="G30" s="335" t="s">
        <v>447</v>
      </c>
      <c r="H30" s="339"/>
      <c r="I30" s="386"/>
    </row>
    <row r="31" spans="1:9" s="311" customFormat="1" ht="33" customHeight="1">
      <c r="A31" s="283" t="s">
        <v>75</v>
      </c>
      <c r="B31" s="282" t="s">
        <v>952</v>
      </c>
      <c r="C31" s="313" t="s">
        <v>1119</v>
      </c>
      <c r="D31" s="335">
        <f>-0.0975</f>
        <v>-9.7500000000000003E-2</v>
      </c>
      <c r="E31" s="335">
        <v>-0.03</v>
      </c>
      <c r="F31" s="335">
        <f t="shared" si="0"/>
        <v>6.7500000000000004E-2</v>
      </c>
      <c r="G31" s="335">
        <f t="shared" si="1"/>
        <v>-69.230769230769226</v>
      </c>
      <c r="H31" s="372"/>
      <c r="I31" s="386"/>
    </row>
    <row r="32" spans="1:9" s="311" customFormat="1" ht="15.75" customHeight="1" outlineLevel="1">
      <c r="A32" s="283" t="s">
        <v>85</v>
      </c>
      <c r="B32" s="282" t="s">
        <v>953</v>
      </c>
      <c r="C32" s="313" t="s">
        <v>1119</v>
      </c>
      <c r="D32" s="335" t="s">
        <v>447</v>
      </c>
      <c r="E32" s="335" t="s">
        <v>447</v>
      </c>
      <c r="F32" s="335" t="s">
        <v>447</v>
      </c>
      <c r="G32" s="335" t="s">
        <v>447</v>
      </c>
      <c r="H32" s="339"/>
      <c r="I32" s="386"/>
    </row>
    <row r="33" spans="1:9" s="311" customFormat="1" ht="15.75" customHeight="1" outlineLevel="1">
      <c r="A33" s="283" t="s">
        <v>748</v>
      </c>
      <c r="B33" s="282" t="s">
        <v>1074</v>
      </c>
      <c r="C33" s="313" t="s">
        <v>1119</v>
      </c>
      <c r="D33" s="335" t="s">
        <v>447</v>
      </c>
      <c r="E33" s="335" t="s">
        <v>447</v>
      </c>
      <c r="F33" s="335" t="s">
        <v>447</v>
      </c>
      <c r="G33" s="335" t="s">
        <v>447</v>
      </c>
      <c r="H33" s="339"/>
      <c r="I33" s="386"/>
    </row>
    <row r="34" spans="1:9" s="311" customFormat="1" ht="31.5" customHeight="1" outlineLevel="1">
      <c r="A34" s="283" t="s">
        <v>749</v>
      </c>
      <c r="B34" s="284" t="s">
        <v>824</v>
      </c>
      <c r="C34" s="313" t="s">
        <v>1119</v>
      </c>
      <c r="D34" s="335" t="s">
        <v>447</v>
      </c>
      <c r="E34" s="335" t="s">
        <v>447</v>
      </c>
      <c r="F34" s="335" t="s">
        <v>447</v>
      </c>
      <c r="G34" s="335" t="s">
        <v>447</v>
      </c>
      <c r="H34" s="339"/>
      <c r="I34" s="386"/>
    </row>
    <row r="35" spans="1:9" s="311" customFormat="1" ht="15.75" customHeight="1" outlineLevel="1">
      <c r="A35" s="283" t="s">
        <v>991</v>
      </c>
      <c r="B35" s="285" t="s">
        <v>649</v>
      </c>
      <c r="C35" s="313" t="s">
        <v>1119</v>
      </c>
      <c r="D35" s="335" t="s">
        <v>447</v>
      </c>
      <c r="E35" s="335" t="s">
        <v>447</v>
      </c>
      <c r="F35" s="335" t="s">
        <v>447</v>
      </c>
      <c r="G35" s="335" t="s">
        <v>447</v>
      </c>
      <c r="H35" s="339"/>
      <c r="I35" s="386"/>
    </row>
    <row r="36" spans="1:9" s="311" customFormat="1" ht="15.75" customHeight="1" outlineLevel="1">
      <c r="A36" s="283" t="s">
        <v>992</v>
      </c>
      <c r="B36" s="285" t="s">
        <v>637</v>
      </c>
      <c r="C36" s="313" t="s">
        <v>1119</v>
      </c>
      <c r="D36" s="335" t="s">
        <v>447</v>
      </c>
      <c r="E36" s="335" t="s">
        <v>447</v>
      </c>
      <c r="F36" s="335" t="s">
        <v>447</v>
      </c>
      <c r="G36" s="335" t="s">
        <v>447</v>
      </c>
      <c r="H36" s="339"/>
      <c r="I36" s="386"/>
    </row>
    <row r="37" spans="1:9" s="311" customFormat="1" ht="30" customHeight="1">
      <c r="A37" s="283" t="s">
        <v>750</v>
      </c>
      <c r="B37" s="330" t="s">
        <v>954</v>
      </c>
      <c r="C37" s="313" t="s">
        <v>1119</v>
      </c>
      <c r="D37" s="335" t="s">
        <v>447</v>
      </c>
      <c r="E37" s="335" t="s">
        <v>447</v>
      </c>
      <c r="F37" s="335" t="s">
        <v>447</v>
      </c>
      <c r="G37" s="335" t="s">
        <v>447</v>
      </c>
      <c r="H37" s="372"/>
      <c r="I37" s="386"/>
    </row>
    <row r="38" spans="1:9" s="311" customFormat="1" ht="31.5">
      <c r="A38" s="283" t="s">
        <v>19</v>
      </c>
      <c r="B38" s="306" t="s">
        <v>1028</v>
      </c>
      <c r="C38" s="313" t="s">
        <v>1119</v>
      </c>
      <c r="D38" s="335">
        <f>D44</f>
        <v>80.510900000000007</v>
      </c>
      <c r="E38" s="335">
        <f>E44</f>
        <v>71.540999999999997</v>
      </c>
      <c r="F38" s="335">
        <f t="shared" si="0"/>
        <v>-8.9699000000000098</v>
      </c>
      <c r="G38" s="335">
        <f t="shared" si="1"/>
        <v>-11.141224355956782</v>
      </c>
      <c r="H38" s="339"/>
      <c r="I38" s="386"/>
    </row>
    <row r="39" spans="1:9" s="311" customFormat="1" ht="15.75" customHeight="1" outlineLevel="1">
      <c r="A39" s="283" t="s">
        <v>23</v>
      </c>
      <c r="B39" s="282" t="s">
        <v>1027</v>
      </c>
      <c r="C39" s="313" t="s">
        <v>1119</v>
      </c>
      <c r="D39" s="335" t="s">
        <v>447</v>
      </c>
      <c r="E39" s="335" t="s">
        <v>447</v>
      </c>
      <c r="F39" s="335" t="s">
        <v>447</v>
      </c>
      <c r="G39" s="335" t="s">
        <v>447</v>
      </c>
      <c r="H39" s="339"/>
      <c r="I39" s="386"/>
    </row>
    <row r="40" spans="1:9" s="311" customFormat="1" ht="31.5" customHeight="1" outlineLevel="1">
      <c r="A40" s="283" t="s">
        <v>846</v>
      </c>
      <c r="B40" s="141" t="s">
        <v>905</v>
      </c>
      <c r="C40" s="313" t="s">
        <v>1119</v>
      </c>
      <c r="D40" s="335" t="s">
        <v>447</v>
      </c>
      <c r="E40" s="335" t="s">
        <v>447</v>
      </c>
      <c r="F40" s="335" t="s">
        <v>447</v>
      </c>
      <c r="G40" s="335" t="s">
        <v>447</v>
      </c>
      <c r="H40" s="339"/>
      <c r="I40" s="386"/>
    </row>
    <row r="41" spans="1:9" s="311" customFormat="1" ht="31.5" customHeight="1" outlineLevel="1">
      <c r="A41" s="283" t="s">
        <v>847</v>
      </c>
      <c r="B41" s="141" t="s">
        <v>906</v>
      </c>
      <c r="C41" s="313" t="s">
        <v>1119</v>
      </c>
      <c r="D41" s="335" t="s">
        <v>447</v>
      </c>
      <c r="E41" s="335" t="s">
        <v>447</v>
      </c>
      <c r="F41" s="335" t="s">
        <v>447</v>
      </c>
      <c r="G41" s="335" t="s">
        <v>447</v>
      </c>
      <c r="H41" s="339"/>
      <c r="I41" s="386"/>
    </row>
    <row r="42" spans="1:9" s="311" customFormat="1" ht="31.5" customHeight="1" outlineLevel="1">
      <c r="A42" s="283" t="s">
        <v>852</v>
      </c>
      <c r="B42" s="141" t="s">
        <v>891</v>
      </c>
      <c r="C42" s="313" t="s">
        <v>1119</v>
      </c>
      <c r="D42" s="335" t="s">
        <v>447</v>
      </c>
      <c r="E42" s="335" t="s">
        <v>447</v>
      </c>
      <c r="F42" s="335" t="s">
        <v>447</v>
      </c>
      <c r="G42" s="335" t="s">
        <v>447</v>
      </c>
      <c r="H42" s="339"/>
      <c r="I42" s="386"/>
    </row>
    <row r="43" spans="1:9" s="311" customFormat="1" ht="15.75" customHeight="1" outlineLevel="1">
      <c r="A43" s="283" t="s">
        <v>24</v>
      </c>
      <c r="B43" s="282" t="s">
        <v>1066</v>
      </c>
      <c r="C43" s="313" t="s">
        <v>1119</v>
      </c>
      <c r="D43" s="335" t="s">
        <v>447</v>
      </c>
      <c r="E43" s="335" t="s">
        <v>447</v>
      </c>
      <c r="F43" s="335" t="s">
        <v>447</v>
      </c>
      <c r="G43" s="335" t="s">
        <v>447</v>
      </c>
      <c r="H43" s="339"/>
      <c r="I43" s="386"/>
    </row>
    <row r="44" spans="1:9" s="311" customFormat="1">
      <c r="A44" s="283" t="s">
        <v>30</v>
      </c>
      <c r="B44" s="282" t="s">
        <v>951</v>
      </c>
      <c r="C44" s="313" t="s">
        <v>1119</v>
      </c>
      <c r="D44" s="335">
        <f>80.5109</f>
        <v>80.510900000000007</v>
      </c>
      <c r="E44" s="335">
        <v>71.540999999999997</v>
      </c>
      <c r="F44" s="335">
        <f t="shared" si="0"/>
        <v>-8.9699000000000098</v>
      </c>
      <c r="G44" s="335">
        <f t="shared" si="1"/>
        <v>-11.141224355956782</v>
      </c>
      <c r="H44" s="339"/>
      <c r="I44" s="386"/>
    </row>
    <row r="45" spans="1:9" s="311" customFormat="1" ht="15.75" customHeight="1" outlineLevel="1">
      <c r="A45" s="283" t="s">
        <v>40</v>
      </c>
      <c r="B45" s="282" t="s">
        <v>1067</v>
      </c>
      <c r="C45" s="313" t="s">
        <v>1119</v>
      </c>
      <c r="D45" s="335" t="s">
        <v>447</v>
      </c>
      <c r="E45" s="335" t="s">
        <v>447</v>
      </c>
      <c r="F45" s="335" t="s">
        <v>447</v>
      </c>
      <c r="G45" s="335" t="s">
        <v>447</v>
      </c>
      <c r="H45" s="339"/>
      <c r="I45" s="386"/>
    </row>
    <row r="46" spans="1:9" s="311" customFormat="1" ht="24.75" customHeight="1">
      <c r="A46" s="283" t="s">
        <v>41</v>
      </c>
      <c r="B46" s="282" t="s">
        <v>952</v>
      </c>
      <c r="C46" s="313" t="s">
        <v>1119</v>
      </c>
      <c r="D46" s="335" t="s">
        <v>447</v>
      </c>
      <c r="E46" s="335" t="s">
        <v>447</v>
      </c>
      <c r="F46" s="335" t="s">
        <v>447</v>
      </c>
      <c r="G46" s="335" t="s">
        <v>447</v>
      </c>
      <c r="H46" s="372"/>
      <c r="I46" s="386"/>
    </row>
    <row r="47" spans="1:9" s="311" customFormat="1" ht="15.75" customHeight="1" outlineLevel="1">
      <c r="A47" s="283" t="s">
        <v>42</v>
      </c>
      <c r="B47" s="282" t="s">
        <v>953</v>
      </c>
      <c r="C47" s="313" t="s">
        <v>1119</v>
      </c>
      <c r="D47" s="335" t="s">
        <v>447</v>
      </c>
      <c r="E47" s="335" t="s">
        <v>447</v>
      </c>
      <c r="F47" s="335" t="s">
        <v>447</v>
      </c>
      <c r="G47" s="335" t="s">
        <v>447</v>
      </c>
      <c r="H47" s="339"/>
      <c r="I47" s="386"/>
    </row>
    <row r="48" spans="1:9" s="311" customFormat="1" ht="15.75" customHeight="1" outlineLevel="1">
      <c r="A48" s="283" t="s">
        <v>43</v>
      </c>
      <c r="B48" s="282" t="s">
        <v>1074</v>
      </c>
      <c r="C48" s="313" t="s">
        <v>1119</v>
      </c>
      <c r="D48" s="335" t="s">
        <v>447</v>
      </c>
      <c r="E48" s="335" t="s">
        <v>447</v>
      </c>
      <c r="F48" s="335" t="s">
        <v>447</v>
      </c>
      <c r="G48" s="335" t="s">
        <v>447</v>
      </c>
      <c r="H48" s="339"/>
      <c r="I48" s="386"/>
    </row>
    <row r="49" spans="1:9" s="311" customFormat="1" ht="31.5" customHeight="1" outlineLevel="1">
      <c r="A49" s="283" t="s">
        <v>44</v>
      </c>
      <c r="B49" s="284" t="s">
        <v>824</v>
      </c>
      <c r="C49" s="313" t="s">
        <v>1119</v>
      </c>
      <c r="D49" s="335" t="s">
        <v>447</v>
      </c>
      <c r="E49" s="335" t="s">
        <v>447</v>
      </c>
      <c r="F49" s="335" t="s">
        <v>447</v>
      </c>
      <c r="G49" s="335" t="s">
        <v>447</v>
      </c>
      <c r="H49" s="339"/>
      <c r="I49" s="386"/>
    </row>
    <row r="50" spans="1:9" s="311" customFormat="1" ht="15.75" customHeight="1" outlineLevel="1">
      <c r="A50" s="283" t="s">
        <v>993</v>
      </c>
      <c r="B50" s="141" t="s">
        <v>649</v>
      </c>
      <c r="C50" s="313" t="s">
        <v>1119</v>
      </c>
      <c r="D50" s="335" t="s">
        <v>447</v>
      </c>
      <c r="E50" s="335" t="s">
        <v>447</v>
      </c>
      <c r="F50" s="335" t="s">
        <v>447</v>
      </c>
      <c r="G50" s="335" t="s">
        <v>447</v>
      </c>
      <c r="H50" s="339"/>
      <c r="I50" s="386"/>
    </row>
    <row r="51" spans="1:9" s="311" customFormat="1" ht="15.75" customHeight="1" outlineLevel="1">
      <c r="A51" s="283" t="s">
        <v>994</v>
      </c>
      <c r="B51" s="141" t="s">
        <v>637</v>
      </c>
      <c r="C51" s="313" t="s">
        <v>1119</v>
      </c>
      <c r="D51" s="335" t="s">
        <v>447</v>
      </c>
      <c r="E51" s="335" t="s">
        <v>447</v>
      </c>
      <c r="F51" s="335" t="s">
        <v>447</v>
      </c>
      <c r="G51" s="335" t="s">
        <v>447</v>
      </c>
      <c r="H51" s="339"/>
      <c r="I51" s="386"/>
    </row>
    <row r="52" spans="1:9" s="311" customFormat="1" ht="28.5" customHeight="1">
      <c r="A52" s="283" t="s">
        <v>45</v>
      </c>
      <c r="B52" s="282" t="s">
        <v>954</v>
      </c>
      <c r="C52" s="313" t="s">
        <v>1119</v>
      </c>
      <c r="D52" s="335" t="s">
        <v>447</v>
      </c>
      <c r="E52" s="335" t="s">
        <v>447</v>
      </c>
      <c r="F52" s="335" t="s">
        <v>447</v>
      </c>
      <c r="G52" s="335" t="s">
        <v>447</v>
      </c>
      <c r="H52" s="372"/>
      <c r="I52" s="386"/>
    </row>
    <row r="53" spans="1:9" s="311" customFormat="1">
      <c r="A53" s="283" t="s">
        <v>845</v>
      </c>
      <c r="B53" s="286" t="s">
        <v>1029</v>
      </c>
      <c r="C53" s="313" t="s">
        <v>1119</v>
      </c>
      <c r="D53" s="335">
        <f>35.0571</f>
        <v>35.057099999999998</v>
      </c>
      <c r="E53" s="387">
        <v>27.73</v>
      </c>
      <c r="F53" s="335">
        <f t="shared" si="0"/>
        <v>-7.3270999999999979</v>
      </c>
      <c r="G53" s="335">
        <f t="shared" si="1"/>
        <v>-20.900473798460219</v>
      </c>
      <c r="H53" s="339"/>
      <c r="I53" s="386"/>
    </row>
    <row r="54" spans="1:9" s="311" customFormat="1">
      <c r="A54" s="283" t="s">
        <v>846</v>
      </c>
      <c r="B54" s="141" t="s">
        <v>941</v>
      </c>
      <c r="C54" s="313" t="s">
        <v>1119</v>
      </c>
      <c r="D54" s="335">
        <v>0</v>
      </c>
      <c r="E54" s="387">
        <v>0</v>
      </c>
      <c r="F54" s="335">
        <f t="shared" si="0"/>
        <v>0</v>
      </c>
      <c r="G54" s="335" t="s">
        <v>447</v>
      </c>
      <c r="H54" s="339"/>
      <c r="I54" s="386"/>
    </row>
    <row r="55" spans="1:9" s="311" customFormat="1">
      <c r="A55" s="283" t="s">
        <v>847</v>
      </c>
      <c r="B55" s="285" t="s">
        <v>942</v>
      </c>
      <c r="C55" s="313" t="s">
        <v>1119</v>
      </c>
      <c r="D55" s="335">
        <f>33.8605</f>
        <v>33.860500000000002</v>
      </c>
      <c r="E55" s="387">
        <f>E56+E59</f>
        <v>26.489300000000004</v>
      </c>
      <c r="F55" s="335">
        <f t="shared" si="0"/>
        <v>-7.3711999999999982</v>
      </c>
      <c r="G55" s="335">
        <f t="shared" si="1"/>
        <v>-21.769318232158408</v>
      </c>
      <c r="H55" s="339"/>
      <c r="I55" s="386"/>
    </row>
    <row r="56" spans="1:9" s="311" customFormat="1">
      <c r="A56" s="283" t="s">
        <v>848</v>
      </c>
      <c r="B56" s="287" t="s">
        <v>651</v>
      </c>
      <c r="C56" s="313" t="s">
        <v>1119</v>
      </c>
      <c r="D56" s="335">
        <f>33.3805</f>
        <v>33.380499999999998</v>
      </c>
      <c r="E56" s="387">
        <f>E57+0.0863</f>
        <v>26.014300000000002</v>
      </c>
      <c r="F56" s="335">
        <f t="shared" si="0"/>
        <v>-7.3661999999999956</v>
      </c>
      <c r="G56" s="335">
        <f t="shared" si="1"/>
        <v>-22.067374664849225</v>
      </c>
      <c r="H56" s="339"/>
      <c r="I56" s="386"/>
    </row>
    <row r="57" spans="1:9" s="311" customFormat="1" ht="31.5">
      <c r="A57" s="283" t="s">
        <v>849</v>
      </c>
      <c r="B57" s="292" t="s">
        <v>524</v>
      </c>
      <c r="C57" s="313" t="s">
        <v>1119</v>
      </c>
      <c r="D57" s="335">
        <f>33.3155</f>
        <v>33.3155</v>
      </c>
      <c r="E57" s="387">
        <v>25.928000000000001</v>
      </c>
      <c r="F57" s="335">
        <f t="shared" si="0"/>
        <v>-7.3874999999999993</v>
      </c>
      <c r="G57" s="335">
        <f t="shared" si="1"/>
        <v>-22.174363284357128</v>
      </c>
      <c r="H57" s="339"/>
      <c r="I57" s="386"/>
    </row>
    <row r="58" spans="1:9" s="311" customFormat="1">
      <c r="A58" s="283" t="s">
        <v>850</v>
      </c>
      <c r="B58" s="292" t="s">
        <v>650</v>
      </c>
      <c r="C58" s="313" t="s">
        <v>1119</v>
      </c>
      <c r="D58" s="335" t="s">
        <v>447</v>
      </c>
      <c r="E58" s="387" t="s">
        <v>447</v>
      </c>
      <c r="F58" s="335" t="s">
        <v>447</v>
      </c>
      <c r="G58" s="335" t="s">
        <v>447</v>
      </c>
      <c r="H58" s="339"/>
      <c r="I58" s="386"/>
    </row>
    <row r="59" spans="1:9" s="311" customFormat="1">
      <c r="A59" s="283" t="s">
        <v>851</v>
      </c>
      <c r="B59" s="287" t="s">
        <v>612</v>
      </c>
      <c r="C59" s="313" t="s">
        <v>1119</v>
      </c>
      <c r="D59" s="335">
        <f>0.48</f>
        <v>0.48</v>
      </c>
      <c r="E59" s="387">
        <v>0.47499999999999998</v>
      </c>
      <c r="F59" s="335">
        <f t="shared" si="0"/>
        <v>-5.0000000000000044E-3</v>
      </c>
      <c r="G59" s="335">
        <f t="shared" si="1"/>
        <v>-1.0416666666666676</v>
      </c>
      <c r="H59" s="339"/>
      <c r="I59" s="386"/>
    </row>
    <row r="60" spans="1:9" s="311" customFormat="1">
      <c r="A60" s="283" t="s">
        <v>852</v>
      </c>
      <c r="B60" s="285" t="s">
        <v>943</v>
      </c>
      <c r="C60" s="313" t="s">
        <v>1119</v>
      </c>
      <c r="D60" s="335">
        <f>0.5219</f>
        <v>0.52190000000000003</v>
      </c>
      <c r="E60" s="387">
        <v>0.57099999999999995</v>
      </c>
      <c r="F60" s="335">
        <f t="shared" si="0"/>
        <v>4.9099999999999921E-2</v>
      </c>
      <c r="G60" s="335">
        <f t="shared" si="1"/>
        <v>9.407932554129129</v>
      </c>
      <c r="H60" s="339"/>
      <c r="I60" s="386"/>
    </row>
    <row r="61" spans="1:9" s="311" customFormat="1">
      <c r="A61" s="283" t="s">
        <v>853</v>
      </c>
      <c r="B61" s="285" t="s">
        <v>944</v>
      </c>
      <c r="C61" s="313" t="s">
        <v>1119</v>
      </c>
      <c r="D61" s="335">
        <f>0.6747</f>
        <v>0.67469999999999997</v>
      </c>
      <c r="E61" s="387">
        <v>0.67</v>
      </c>
      <c r="F61" s="335">
        <f t="shared" si="0"/>
        <v>-4.6999999999999265E-3</v>
      </c>
      <c r="G61" s="335">
        <f t="shared" si="1"/>
        <v>-0.69660589891802682</v>
      </c>
      <c r="H61" s="339"/>
      <c r="I61" s="386"/>
    </row>
    <row r="62" spans="1:9" s="311" customFormat="1">
      <c r="A62" s="283" t="s">
        <v>854</v>
      </c>
      <c r="B62" s="286" t="s">
        <v>1030</v>
      </c>
      <c r="C62" s="313" t="s">
        <v>1119</v>
      </c>
      <c r="D62" s="335">
        <f>19.7519</f>
        <v>19.751899999999999</v>
      </c>
      <c r="E62" s="387">
        <v>18.158000000000001</v>
      </c>
      <c r="F62" s="335">
        <f t="shared" si="0"/>
        <v>-1.5938999999999979</v>
      </c>
      <c r="G62" s="335">
        <f t="shared" si="1"/>
        <v>-8.069603430556036</v>
      </c>
      <c r="H62" s="339"/>
      <c r="I62" s="386"/>
    </row>
    <row r="63" spans="1:9" s="311" customFormat="1" ht="31.5">
      <c r="A63" s="283" t="s">
        <v>855</v>
      </c>
      <c r="B63" s="141" t="s">
        <v>739</v>
      </c>
      <c r="C63" s="313" t="s">
        <v>1119</v>
      </c>
      <c r="D63" s="335">
        <f>19.2835</f>
        <v>19.2835</v>
      </c>
      <c r="E63" s="387">
        <v>18.106000000000002</v>
      </c>
      <c r="F63" s="335">
        <f t="shared" si="0"/>
        <v>-1.1774999999999984</v>
      </c>
      <c r="G63" s="335">
        <f t="shared" si="1"/>
        <v>-6.1062566442813724</v>
      </c>
      <c r="H63" s="339"/>
      <c r="I63" s="386"/>
    </row>
    <row r="64" spans="1:9" s="311" customFormat="1" ht="31.5">
      <c r="A64" s="283" t="s">
        <v>856</v>
      </c>
      <c r="B64" s="141" t="s">
        <v>741</v>
      </c>
      <c r="C64" s="313" t="s">
        <v>1119</v>
      </c>
      <c r="D64" s="335" t="s">
        <v>447</v>
      </c>
      <c r="E64" s="387" t="s">
        <v>447</v>
      </c>
      <c r="F64" s="335" t="s">
        <v>447</v>
      </c>
      <c r="G64" s="335" t="s">
        <v>447</v>
      </c>
      <c r="H64" s="339"/>
      <c r="I64" s="386"/>
    </row>
    <row r="65" spans="1:9" s="311" customFormat="1" ht="15.75" customHeight="1" outlineLevel="1">
      <c r="A65" s="283" t="s">
        <v>857</v>
      </c>
      <c r="B65" s="285" t="s">
        <v>1068</v>
      </c>
      <c r="C65" s="313" t="s">
        <v>1119</v>
      </c>
      <c r="D65" s="335" t="s">
        <v>447</v>
      </c>
      <c r="E65" s="387" t="s">
        <v>447</v>
      </c>
      <c r="F65" s="335" t="s">
        <v>447</v>
      </c>
      <c r="G65" s="335" t="s">
        <v>447</v>
      </c>
      <c r="H65" s="339"/>
      <c r="I65" s="386"/>
    </row>
    <row r="66" spans="1:9" s="311" customFormat="1">
      <c r="A66" s="283" t="s">
        <v>858</v>
      </c>
      <c r="B66" s="285" t="s">
        <v>1088</v>
      </c>
      <c r="C66" s="313" t="s">
        <v>1119</v>
      </c>
      <c r="D66" s="335" t="s">
        <v>447</v>
      </c>
      <c r="E66" s="387" t="s">
        <v>447</v>
      </c>
      <c r="F66" s="335" t="s">
        <v>447</v>
      </c>
      <c r="G66" s="335" t="s">
        <v>447</v>
      </c>
      <c r="H66" s="339"/>
      <c r="I66" s="386"/>
    </row>
    <row r="67" spans="1:9" s="311" customFormat="1" ht="35.25" customHeight="1">
      <c r="A67" s="283" t="s">
        <v>859</v>
      </c>
      <c r="B67" s="285" t="s">
        <v>525</v>
      </c>
      <c r="C67" s="313" t="s">
        <v>1119</v>
      </c>
      <c r="D67" s="335">
        <f>D62-D63</f>
        <v>0.46839999999999904</v>
      </c>
      <c r="E67" s="387">
        <f>E62-E63</f>
        <v>5.1999999999999602E-2</v>
      </c>
      <c r="F67" s="335">
        <f t="shared" si="0"/>
        <v>-0.41639999999999944</v>
      </c>
      <c r="G67" s="335">
        <f t="shared" si="1"/>
        <v>-88.898377455166582</v>
      </c>
      <c r="H67" s="372"/>
      <c r="I67" s="386"/>
    </row>
    <row r="68" spans="1:9" s="311" customFormat="1">
      <c r="A68" s="283" t="s">
        <v>860</v>
      </c>
      <c r="B68" s="286" t="s">
        <v>826</v>
      </c>
      <c r="C68" s="313" t="s">
        <v>1119</v>
      </c>
      <c r="D68" s="335">
        <f>22.333</f>
        <v>22.332999999999998</v>
      </c>
      <c r="E68" s="335">
        <v>22.228999999999999</v>
      </c>
      <c r="F68" s="335">
        <f t="shared" si="0"/>
        <v>-0.1039999999999992</v>
      </c>
      <c r="G68" s="335">
        <f t="shared" si="1"/>
        <v>-0.46567859221779079</v>
      </c>
      <c r="H68" s="339"/>
      <c r="I68" s="386"/>
    </row>
    <row r="69" spans="1:9" s="311" customFormat="1">
      <c r="A69" s="283" t="s">
        <v>861</v>
      </c>
      <c r="B69" s="286" t="s">
        <v>827</v>
      </c>
      <c r="C69" s="313" t="s">
        <v>1119</v>
      </c>
      <c r="D69" s="335">
        <f>0.9099</f>
        <v>0.90990000000000004</v>
      </c>
      <c r="E69" s="335">
        <v>0.89500000000000002</v>
      </c>
      <c r="F69" s="335">
        <f t="shared" si="0"/>
        <v>-1.4900000000000024E-2</v>
      </c>
      <c r="G69" s="335">
        <f t="shared" si="1"/>
        <v>-1.6375425870974858</v>
      </c>
      <c r="H69" s="339"/>
      <c r="I69" s="386"/>
    </row>
    <row r="70" spans="1:9" s="311" customFormat="1">
      <c r="A70" s="283" t="s">
        <v>862</v>
      </c>
      <c r="B70" s="286" t="s">
        <v>1031</v>
      </c>
      <c r="C70" s="313" t="s">
        <v>1119</v>
      </c>
      <c r="D70" s="335">
        <f>0.2724</f>
        <v>0.27239999999999998</v>
      </c>
      <c r="E70" s="335">
        <v>0.108</v>
      </c>
      <c r="F70" s="335">
        <f t="shared" si="0"/>
        <v>-0.16439999999999999</v>
      </c>
      <c r="G70" s="335">
        <f t="shared" si="1"/>
        <v>-60.352422907488986</v>
      </c>
      <c r="H70" s="339"/>
      <c r="I70" s="386"/>
    </row>
    <row r="71" spans="1:9" s="311" customFormat="1">
      <c r="A71" s="283" t="s">
        <v>116</v>
      </c>
      <c r="B71" s="285" t="s">
        <v>802</v>
      </c>
      <c r="C71" s="313" t="s">
        <v>1119</v>
      </c>
      <c r="D71" s="335">
        <f>0.14</f>
        <v>0.14000000000000001</v>
      </c>
      <c r="E71" s="335">
        <v>2.3699999999999999E-2</v>
      </c>
      <c r="F71" s="335">
        <f t="shared" si="0"/>
        <v>-0.11630000000000001</v>
      </c>
      <c r="G71" s="335">
        <f t="shared" si="1"/>
        <v>-83.071428571428569</v>
      </c>
      <c r="H71" s="339"/>
      <c r="I71" s="386"/>
    </row>
    <row r="72" spans="1:9" s="311" customFormat="1">
      <c r="A72" s="283" t="s">
        <v>799</v>
      </c>
      <c r="B72" s="285" t="s">
        <v>67</v>
      </c>
      <c r="C72" s="313" t="s">
        <v>1119</v>
      </c>
      <c r="D72" s="335">
        <f t="shared" ref="D72" si="2">D70-D71</f>
        <v>0.13239999999999996</v>
      </c>
      <c r="E72" s="335">
        <f t="shared" ref="E72" si="3">E70-E71</f>
        <v>8.43E-2</v>
      </c>
      <c r="F72" s="335">
        <f t="shared" si="0"/>
        <v>-4.8099999999999962E-2</v>
      </c>
      <c r="G72" s="335">
        <f t="shared" si="1"/>
        <v>-36.329305135951643</v>
      </c>
      <c r="H72" s="339"/>
      <c r="I72" s="386"/>
    </row>
    <row r="73" spans="1:9" s="311" customFormat="1">
      <c r="A73" s="283" t="s">
        <v>863</v>
      </c>
      <c r="B73" s="286" t="s">
        <v>1032</v>
      </c>
      <c r="C73" s="313" t="s">
        <v>1119</v>
      </c>
      <c r="D73" s="335">
        <f>D38-D53-D62-D68-D69-D70</f>
        <v>2.186600000000011</v>
      </c>
      <c r="E73" s="335">
        <f t="shared" ref="E73" si="4">E38-E53-E62-E68-E69-E70</f>
        <v>2.4209999999999923</v>
      </c>
      <c r="F73" s="335">
        <f t="shared" si="0"/>
        <v>0.23439999999998129</v>
      </c>
      <c r="G73" s="335">
        <f t="shared" si="1"/>
        <v>10.719839019481391</v>
      </c>
      <c r="H73" s="339"/>
      <c r="I73" s="386"/>
    </row>
    <row r="74" spans="1:9" s="311" customFormat="1">
      <c r="A74" s="283" t="s">
        <v>864</v>
      </c>
      <c r="B74" s="285" t="s">
        <v>526</v>
      </c>
      <c r="C74" s="313" t="s">
        <v>1119</v>
      </c>
      <c r="D74" s="335">
        <f>0.435</f>
        <v>0.435</v>
      </c>
      <c r="E74" s="335">
        <v>0.67</v>
      </c>
      <c r="F74" s="335">
        <f t="shared" si="0"/>
        <v>0.23500000000000004</v>
      </c>
      <c r="G74" s="335">
        <f t="shared" si="1"/>
        <v>54.022988505747136</v>
      </c>
      <c r="H74" s="339"/>
      <c r="I74" s="386"/>
    </row>
    <row r="75" spans="1:9" s="311" customFormat="1" ht="15.75" customHeight="1">
      <c r="A75" s="283" t="s">
        <v>865</v>
      </c>
      <c r="B75" s="285" t="s">
        <v>527</v>
      </c>
      <c r="C75" s="313" t="s">
        <v>1119</v>
      </c>
      <c r="D75" s="335" t="s">
        <v>447</v>
      </c>
      <c r="E75" s="335" t="s">
        <v>447</v>
      </c>
      <c r="F75" s="335" t="s">
        <v>447</v>
      </c>
      <c r="G75" s="335" t="s">
        <v>447</v>
      </c>
      <c r="H75" s="339"/>
      <c r="I75" s="386"/>
    </row>
    <row r="76" spans="1:9" s="311" customFormat="1" ht="16.5" thickBot="1">
      <c r="A76" s="289" t="s">
        <v>866</v>
      </c>
      <c r="B76" s="300" t="s">
        <v>528</v>
      </c>
      <c r="C76" s="314" t="s">
        <v>1119</v>
      </c>
      <c r="D76" s="340" t="s">
        <v>447</v>
      </c>
      <c r="E76" s="340" t="s">
        <v>447</v>
      </c>
      <c r="F76" s="340" t="s">
        <v>447</v>
      </c>
      <c r="G76" s="340" t="s">
        <v>447</v>
      </c>
      <c r="H76" s="341"/>
      <c r="I76" s="386"/>
    </row>
    <row r="77" spans="1:9" s="311" customFormat="1">
      <c r="A77" s="304" t="s">
        <v>867</v>
      </c>
      <c r="B77" s="334" t="s">
        <v>872</v>
      </c>
      <c r="C77" s="312" t="s">
        <v>1119</v>
      </c>
      <c r="D77" s="337"/>
      <c r="E77" s="337"/>
      <c r="F77" s="337"/>
      <c r="G77" s="337"/>
      <c r="H77" s="338"/>
      <c r="I77" s="386"/>
    </row>
    <row r="78" spans="1:9" s="311" customFormat="1" ht="22.5" customHeight="1">
      <c r="A78" s="283" t="s">
        <v>868</v>
      </c>
      <c r="B78" s="285" t="s">
        <v>68</v>
      </c>
      <c r="C78" s="313" t="s">
        <v>1119</v>
      </c>
      <c r="D78" s="335">
        <f>1.7516</f>
        <v>1.7516</v>
      </c>
      <c r="E78" s="335">
        <v>0.1089</v>
      </c>
      <c r="F78" s="335">
        <f t="shared" si="0"/>
        <v>-1.6427</v>
      </c>
      <c r="G78" s="335">
        <f t="shared" si="1"/>
        <v>-93.782827129481618</v>
      </c>
      <c r="H78" s="372"/>
      <c r="I78" s="386"/>
    </row>
    <row r="79" spans="1:9" s="311" customFormat="1">
      <c r="A79" s="283" t="s">
        <v>869</v>
      </c>
      <c r="B79" s="285" t="s">
        <v>69</v>
      </c>
      <c r="C79" s="313" t="s">
        <v>1119</v>
      </c>
      <c r="D79" s="335" t="s">
        <v>447</v>
      </c>
      <c r="E79" s="335" t="s">
        <v>447</v>
      </c>
      <c r="F79" s="335" t="s">
        <v>447</v>
      </c>
      <c r="G79" s="335" t="s">
        <v>447</v>
      </c>
      <c r="H79" s="335" t="s">
        <v>447</v>
      </c>
      <c r="I79" s="386"/>
    </row>
    <row r="80" spans="1:9" s="311" customFormat="1" ht="16.5" thickBot="1">
      <c r="A80" s="289" t="s">
        <v>870</v>
      </c>
      <c r="B80" s="300" t="s">
        <v>9</v>
      </c>
      <c r="C80" s="314" t="s">
        <v>1119</v>
      </c>
      <c r="D80" s="340" t="s">
        <v>447</v>
      </c>
      <c r="E80" s="340" t="s">
        <v>447</v>
      </c>
      <c r="F80" s="340" t="s">
        <v>447</v>
      </c>
      <c r="G80" s="340" t="s">
        <v>447</v>
      </c>
      <c r="H80" s="340" t="s">
        <v>447</v>
      </c>
      <c r="I80" s="386"/>
    </row>
    <row r="81" spans="1:9" s="311" customFormat="1" ht="18" customHeight="1">
      <c r="A81" s="304" t="s">
        <v>26</v>
      </c>
      <c r="B81" s="305" t="s">
        <v>1082</v>
      </c>
      <c r="C81" s="312" t="s">
        <v>1119</v>
      </c>
      <c r="D81" s="337">
        <f>D23-D38</f>
        <v>1.4389000000000038</v>
      </c>
      <c r="E81" s="337">
        <f>E23-E38</f>
        <v>10.046000000000006</v>
      </c>
      <c r="F81" s="337">
        <f t="shared" si="0"/>
        <v>8.6071000000000026</v>
      </c>
      <c r="G81" s="337">
        <f t="shared" si="1"/>
        <v>598.17221488637017</v>
      </c>
      <c r="H81" s="375"/>
      <c r="I81" s="386"/>
    </row>
    <row r="82" spans="1:9" s="311" customFormat="1" ht="15.75" customHeight="1" outlineLevel="1">
      <c r="A82" s="283" t="s">
        <v>47</v>
      </c>
      <c r="B82" s="282" t="s">
        <v>1027</v>
      </c>
      <c r="C82" s="313" t="s">
        <v>1119</v>
      </c>
      <c r="D82" s="335" t="s">
        <v>447</v>
      </c>
      <c r="E82" s="335" t="s">
        <v>447</v>
      </c>
      <c r="F82" s="335" t="s">
        <v>447</v>
      </c>
      <c r="G82" s="335" t="s">
        <v>447</v>
      </c>
      <c r="H82" s="385"/>
      <c r="I82" s="386"/>
    </row>
    <row r="83" spans="1:9" s="311" customFormat="1" ht="31.5" customHeight="1" outlineLevel="1">
      <c r="A83" s="283" t="s">
        <v>837</v>
      </c>
      <c r="B83" s="141" t="s">
        <v>905</v>
      </c>
      <c r="C83" s="313" t="s">
        <v>1119</v>
      </c>
      <c r="D83" s="335" t="s">
        <v>447</v>
      </c>
      <c r="E83" s="335" t="s">
        <v>447</v>
      </c>
      <c r="F83" s="335" t="s">
        <v>447</v>
      </c>
      <c r="G83" s="335" t="s">
        <v>447</v>
      </c>
      <c r="H83" s="385"/>
      <c r="I83" s="386"/>
    </row>
    <row r="84" spans="1:9" s="311" customFormat="1" ht="31.5" customHeight="1" outlineLevel="1">
      <c r="A84" s="283" t="s">
        <v>838</v>
      </c>
      <c r="B84" s="141" t="s">
        <v>906</v>
      </c>
      <c r="C84" s="313" t="s">
        <v>1119</v>
      </c>
      <c r="D84" s="335" t="s">
        <v>447</v>
      </c>
      <c r="E84" s="335" t="s">
        <v>447</v>
      </c>
      <c r="F84" s="335" t="s">
        <v>447</v>
      </c>
      <c r="G84" s="335" t="s">
        <v>447</v>
      </c>
      <c r="H84" s="385"/>
      <c r="I84" s="386"/>
    </row>
    <row r="85" spans="1:9" s="311" customFormat="1" ht="31.5" customHeight="1" outlineLevel="1">
      <c r="A85" s="283" t="s">
        <v>839</v>
      </c>
      <c r="B85" s="141" t="s">
        <v>891</v>
      </c>
      <c r="C85" s="313" t="s">
        <v>1119</v>
      </c>
      <c r="D85" s="335" t="s">
        <v>447</v>
      </c>
      <c r="E85" s="335" t="s">
        <v>447</v>
      </c>
      <c r="F85" s="335" t="s">
        <v>447</v>
      </c>
      <c r="G85" s="335" t="s">
        <v>447</v>
      </c>
      <c r="H85" s="385"/>
      <c r="I85" s="386"/>
    </row>
    <row r="86" spans="1:9" s="311" customFormat="1" ht="15.75" customHeight="1" outlineLevel="1">
      <c r="A86" s="283" t="s">
        <v>48</v>
      </c>
      <c r="B86" s="282" t="s">
        <v>1066</v>
      </c>
      <c r="C86" s="313" t="s">
        <v>1119</v>
      </c>
      <c r="D86" s="335" t="s">
        <v>447</v>
      </c>
      <c r="E86" s="335" t="s">
        <v>447</v>
      </c>
      <c r="F86" s="335" t="s">
        <v>447</v>
      </c>
      <c r="G86" s="335" t="s">
        <v>447</v>
      </c>
      <c r="H86" s="385"/>
      <c r="I86" s="386"/>
    </row>
    <row r="87" spans="1:9" s="311" customFormat="1" ht="57.75" customHeight="1">
      <c r="A87" s="283" t="s">
        <v>755</v>
      </c>
      <c r="B87" s="282" t="s">
        <v>951</v>
      </c>
      <c r="C87" s="313" t="s">
        <v>1119</v>
      </c>
      <c r="D87" s="335">
        <f>D29-D44</f>
        <v>1.5364000000000004</v>
      </c>
      <c r="E87" s="335">
        <f>E29-E44</f>
        <v>10.076000000000008</v>
      </c>
      <c r="F87" s="335">
        <f t="shared" si="0"/>
        <v>8.5396000000000072</v>
      </c>
      <c r="G87" s="335">
        <f t="shared" si="1"/>
        <v>555.81879718823245</v>
      </c>
      <c r="H87" s="374"/>
      <c r="I87" s="386"/>
    </row>
    <row r="88" spans="1:9" s="311" customFormat="1" ht="15.75" hidden="1" customHeight="1" outlineLevel="1">
      <c r="A88" s="283" t="s">
        <v>756</v>
      </c>
      <c r="B88" s="282" t="s">
        <v>1067</v>
      </c>
      <c r="C88" s="313" t="s">
        <v>1119</v>
      </c>
      <c r="D88" s="335" t="s">
        <v>447</v>
      </c>
      <c r="E88" s="335" t="s">
        <v>447</v>
      </c>
      <c r="F88" s="335" t="s">
        <v>447</v>
      </c>
      <c r="G88" s="335" t="s">
        <v>447</v>
      </c>
      <c r="H88" s="339"/>
      <c r="I88" s="386"/>
    </row>
    <row r="89" spans="1:9" s="311" customFormat="1" ht="27" customHeight="1" collapsed="1">
      <c r="A89" s="283" t="s">
        <v>757</v>
      </c>
      <c r="B89" s="282" t="s">
        <v>952</v>
      </c>
      <c r="C89" s="313" t="s">
        <v>1119</v>
      </c>
      <c r="D89" s="335">
        <f>D31</f>
        <v>-9.7500000000000003E-2</v>
      </c>
      <c r="E89" s="335">
        <f>E31</f>
        <v>-0.03</v>
      </c>
      <c r="F89" s="335">
        <f t="shared" ref="F89:F139" si="5">E89-D89</f>
        <v>6.7500000000000004E-2</v>
      </c>
      <c r="G89" s="335">
        <f t="shared" ref="G89:G139" si="6">F89/D89*100</f>
        <v>-69.230769230769226</v>
      </c>
      <c r="H89" s="374"/>
      <c r="I89" s="386"/>
    </row>
    <row r="90" spans="1:9" s="311" customFormat="1" ht="15.75" customHeight="1" outlineLevel="1">
      <c r="A90" s="283" t="s">
        <v>758</v>
      </c>
      <c r="B90" s="282" t="s">
        <v>953</v>
      </c>
      <c r="C90" s="313" t="s">
        <v>1119</v>
      </c>
      <c r="D90" s="335" t="s">
        <v>447</v>
      </c>
      <c r="E90" s="335" t="s">
        <v>447</v>
      </c>
      <c r="F90" s="335" t="s">
        <v>447</v>
      </c>
      <c r="G90" s="335" t="s">
        <v>447</v>
      </c>
      <c r="H90" s="339"/>
      <c r="I90" s="386"/>
    </row>
    <row r="91" spans="1:9" s="311" customFormat="1" ht="15.75" customHeight="1" outlineLevel="1">
      <c r="A91" s="283" t="s">
        <v>759</v>
      </c>
      <c r="B91" s="282" t="s">
        <v>1074</v>
      </c>
      <c r="C91" s="313" t="s">
        <v>1119</v>
      </c>
      <c r="D91" s="335" t="s">
        <v>447</v>
      </c>
      <c r="E91" s="335" t="s">
        <v>447</v>
      </c>
      <c r="F91" s="335" t="s">
        <v>447</v>
      </c>
      <c r="G91" s="335" t="s">
        <v>447</v>
      </c>
      <c r="H91" s="339"/>
      <c r="I91" s="386"/>
    </row>
    <row r="92" spans="1:9" s="311" customFormat="1" ht="31.5" customHeight="1" outlineLevel="1">
      <c r="A92" s="283" t="s">
        <v>760</v>
      </c>
      <c r="B92" s="284" t="s">
        <v>824</v>
      </c>
      <c r="C92" s="313" t="s">
        <v>1119</v>
      </c>
      <c r="D92" s="335" t="s">
        <v>447</v>
      </c>
      <c r="E92" s="335" t="s">
        <v>447</v>
      </c>
      <c r="F92" s="335" t="s">
        <v>447</v>
      </c>
      <c r="G92" s="335" t="s">
        <v>447</v>
      </c>
      <c r="H92" s="339"/>
      <c r="I92" s="386"/>
    </row>
    <row r="93" spans="1:9" s="311" customFormat="1" ht="15.75" customHeight="1" outlineLevel="1">
      <c r="A93" s="283" t="s">
        <v>995</v>
      </c>
      <c r="B93" s="141" t="s">
        <v>649</v>
      </c>
      <c r="C93" s="313" t="s">
        <v>1119</v>
      </c>
      <c r="D93" s="335" t="s">
        <v>447</v>
      </c>
      <c r="E93" s="335" t="s">
        <v>447</v>
      </c>
      <c r="F93" s="335" t="s">
        <v>447</v>
      </c>
      <c r="G93" s="335" t="s">
        <v>447</v>
      </c>
      <c r="H93" s="339"/>
      <c r="I93" s="386"/>
    </row>
    <row r="94" spans="1:9" s="311" customFormat="1" ht="15.75" customHeight="1" outlineLevel="1">
      <c r="A94" s="283" t="s">
        <v>996</v>
      </c>
      <c r="B94" s="285" t="s">
        <v>637</v>
      </c>
      <c r="C94" s="313" t="s">
        <v>1119</v>
      </c>
      <c r="D94" s="335" t="s">
        <v>447</v>
      </c>
      <c r="E94" s="335" t="s">
        <v>447</v>
      </c>
      <c r="F94" s="335" t="s">
        <v>447</v>
      </c>
      <c r="G94" s="335" t="s">
        <v>447</v>
      </c>
      <c r="H94" s="339"/>
      <c r="I94" s="386"/>
    </row>
    <row r="95" spans="1:9" s="311" customFormat="1">
      <c r="A95" s="283" t="s">
        <v>761</v>
      </c>
      <c r="B95" s="282" t="s">
        <v>954</v>
      </c>
      <c r="C95" s="313" t="s">
        <v>1119</v>
      </c>
      <c r="D95" s="335" t="s">
        <v>447</v>
      </c>
      <c r="E95" s="335" t="s">
        <v>447</v>
      </c>
      <c r="F95" s="335" t="s">
        <v>447</v>
      </c>
      <c r="G95" s="335" t="s">
        <v>447</v>
      </c>
      <c r="H95" s="339"/>
      <c r="I95" s="386"/>
    </row>
    <row r="96" spans="1:9" s="311" customFormat="1">
      <c r="A96" s="283" t="s">
        <v>27</v>
      </c>
      <c r="B96" s="306" t="s">
        <v>1083</v>
      </c>
      <c r="C96" s="313" t="s">
        <v>1119</v>
      </c>
      <c r="D96" s="335" t="s">
        <v>447</v>
      </c>
      <c r="E96" s="335" t="s">
        <v>447</v>
      </c>
      <c r="F96" s="335" t="s">
        <v>447</v>
      </c>
      <c r="G96" s="335" t="s">
        <v>447</v>
      </c>
      <c r="H96" s="339"/>
      <c r="I96" s="386"/>
    </row>
    <row r="97" spans="1:9" s="311" customFormat="1">
      <c r="A97" s="283" t="s">
        <v>54</v>
      </c>
      <c r="B97" s="284" t="s">
        <v>1033</v>
      </c>
      <c r="C97" s="313" t="s">
        <v>1119</v>
      </c>
      <c r="D97" s="335" t="s">
        <v>447</v>
      </c>
      <c r="E97" s="335" t="s">
        <v>447</v>
      </c>
      <c r="F97" s="335" t="s">
        <v>447</v>
      </c>
      <c r="G97" s="335" t="s">
        <v>447</v>
      </c>
      <c r="H97" s="339"/>
      <c r="I97" s="386"/>
    </row>
    <row r="98" spans="1:9" s="311" customFormat="1">
      <c r="A98" s="283" t="s">
        <v>55</v>
      </c>
      <c r="B98" s="141" t="s">
        <v>945</v>
      </c>
      <c r="C98" s="313" t="s">
        <v>1119</v>
      </c>
      <c r="D98" s="335" t="s">
        <v>447</v>
      </c>
      <c r="E98" s="335" t="s">
        <v>447</v>
      </c>
      <c r="F98" s="335" t="s">
        <v>447</v>
      </c>
      <c r="G98" s="335" t="s">
        <v>447</v>
      </c>
      <c r="H98" s="372"/>
      <c r="I98" s="386"/>
    </row>
    <row r="99" spans="1:9" s="311" customFormat="1" ht="28.5" customHeight="1">
      <c r="A99" s="283" t="s">
        <v>56</v>
      </c>
      <c r="B99" s="141" t="s">
        <v>946</v>
      </c>
      <c r="C99" s="313" t="s">
        <v>1119</v>
      </c>
      <c r="D99" s="335" t="s">
        <v>447</v>
      </c>
      <c r="E99" s="335" t="s">
        <v>447</v>
      </c>
      <c r="F99" s="335" t="s">
        <v>447</v>
      </c>
      <c r="G99" s="335" t="s">
        <v>447</v>
      </c>
      <c r="H99" s="372"/>
      <c r="I99" s="386"/>
    </row>
    <row r="100" spans="1:9" s="311" customFormat="1" ht="24" customHeight="1">
      <c r="A100" s="283" t="s">
        <v>72</v>
      </c>
      <c r="B100" s="141" t="s">
        <v>1034</v>
      </c>
      <c r="C100" s="313" t="s">
        <v>1119</v>
      </c>
      <c r="D100" s="335" t="s">
        <v>447</v>
      </c>
      <c r="E100" s="335" t="s">
        <v>447</v>
      </c>
      <c r="F100" s="335" t="s">
        <v>447</v>
      </c>
      <c r="G100" s="335" t="s">
        <v>447</v>
      </c>
      <c r="H100" s="372"/>
      <c r="I100" s="386"/>
    </row>
    <row r="101" spans="1:9" s="311" customFormat="1" ht="27.75" customHeight="1">
      <c r="A101" s="283" t="s">
        <v>529</v>
      </c>
      <c r="B101" s="287" t="s">
        <v>652</v>
      </c>
      <c r="C101" s="313" t="s">
        <v>1119</v>
      </c>
      <c r="D101" s="335" t="s">
        <v>447</v>
      </c>
      <c r="E101" s="335" t="s">
        <v>447</v>
      </c>
      <c r="F101" s="335" t="s">
        <v>447</v>
      </c>
      <c r="G101" s="335" t="s">
        <v>447</v>
      </c>
      <c r="H101" s="372"/>
      <c r="I101" s="386"/>
    </row>
    <row r="102" spans="1:9" s="311" customFormat="1" ht="55.5" customHeight="1">
      <c r="A102" s="283" t="s">
        <v>73</v>
      </c>
      <c r="B102" s="285" t="s">
        <v>947</v>
      </c>
      <c r="C102" s="313" t="s">
        <v>1119</v>
      </c>
      <c r="D102" s="335" t="s">
        <v>447</v>
      </c>
      <c r="E102" s="335" t="s">
        <v>447</v>
      </c>
      <c r="F102" s="335" t="s">
        <v>447</v>
      </c>
      <c r="G102" s="335" t="s">
        <v>447</v>
      </c>
      <c r="H102" s="372"/>
      <c r="I102" s="386"/>
    </row>
    <row r="103" spans="1:9" s="311" customFormat="1">
      <c r="A103" s="283" t="s">
        <v>57</v>
      </c>
      <c r="B103" s="286" t="s">
        <v>1032</v>
      </c>
      <c r="C103" s="313" t="s">
        <v>1119</v>
      </c>
      <c r="D103" s="335" t="s">
        <v>447</v>
      </c>
      <c r="E103" s="335" t="s">
        <v>447</v>
      </c>
      <c r="F103" s="335" t="s">
        <v>447</v>
      </c>
      <c r="G103" s="335" t="s">
        <v>447</v>
      </c>
      <c r="H103" s="339"/>
      <c r="I103" s="386"/>
    </row>
    <row r="104" spans="1:9" s="311" customFormat="1">
      <c r="A104" s="283" t="s">
        <v>530</v>
      </c>
      <c r="B104" s="285" t="s">
        <v>948</v>
      </c>
      <c r="C104" s="313" t="s">
        <v>1119</v>
      </c>
      <c r="D104" s="335" t="s">
        <v>447</v>
      </c>
      <c r="E104" s="335" t="s">
        <v>447</v>
      </c>
      <c r="F104" s="335" t="s">
        <v>447</v>
      </c>
      <c r="G104" s="335" t="s">
        <v>447</v>
      </c>
      <c r="H104" s="339"/>
      <c r="I104" s="386"/>
    </row>
    <row r="105" spans="1:9" s="311" customFormat="1">
      <c r="A105" s="283" t="s">
        <v>531</v>
      </c>
      <c r="B105" s="285" t="s">
        <v>949</v>
      </c>
      <c r="C105" s="313" t="s">
        <v>1119</v>
      </c>
      <c r="D105" s="335" t="s">
        <v>447</v>
      </c>
      <c r="E105" s="335" t="s">
        <v>447</v>
      </c>
      <c r="F105" s="335" t="s">
        <v>447</v>
      </c>
      <c r="G105" s="335" t="s">
        <v>447</v>
      </c>
      <c r="H105" s="339"/>
      <c r="I105" s="386"/>
    </row>
    <row r="106" spans="1:9" s="311" customFormat="1" ht="27" customHeight="1">
      <c r="A106" s="283" t="s">
        <v>532</v>
      </c>
      <c r="B106" s="285" t="s">
        <v>1035</v>
      </c>
      <c r="C106" s="313" t="s">
        <v>1119</v>
      </c>
      <c r="D106" s="335" t="s">
        <v>447</v>
      </c>
      <c r="E106" s="335" t="s">
        <v>447</v>
      </c>
      <c r="F106" s="335" t="s">
        <v>447</v>
      </c>
      <c r="G106" s="335" t="s">
        <v>447</v>
      </c>
      <c r="H106" s="372"/>
      <c r="I106" s="386"/>
    </row>
    <row r="107" spans="1:9" s="311" customFormat="1" ht="27.75" customHeight="1">
      <c r="A107" s="283" t="s">
        <v>533</v>
      </c>
      <c r="B107" s="287" t="s">
        <v>653</v>
      </c>
      <c r="C107" s="313" t="s">
        <v>1119</v>
      </c>
      <c r="D107" s="335" t="s">
        <v>447</v>
      </c>
      <c r="E107" s="335" t="s">
        <v>447</v>
      </c>
      <c r="F107" s="335" t="s">
        <v>447</v>
      </c>
      <c r="G107" s="335" t="s">
        <v>447</v>
      </c>
      <c r="H107" s="372"/>
      <c r="I107" s="386"/>
    </row>
    <row r="108" spans="1:9" s="311" customFormat="1" ht="47.25" customHeight="1">
      <c r="A108" s="283" t="s">
        <v>534</v>
      </c>
      <c r="B108" s="285" t="s">
        <v>950</v>
      </c>
      <c r="C108" s="313" t="s">
        <v>1119</v>
      </c>
      <c r="D108" s="335" t="s">
        <v>447</v>
      </c>
      <c r="E108" s="335" t="s">
        <v>447</v>
      </c>
      <c r="F108" s="335" t="s">
        <v>447</v>
      </c>
      <c r="G108" s="335" t="s">
        <v>447</v>
      </c>
      <c r="H108" s="372"/>
      <c r="I108" s="386"/>
    </row>
    <row r="109" spans="1:9" s="311" customFormat="1" ht="25.5" customHeight="1">
      <c r="A109" s="283" t="s">
        <v>28</v>
      </c>
      <c r="B109" s="306" t="s">
        <v>1089</v>
      </c>
      <c r="C109" s="313" t="s">
        <v>1119</v>
      </c>
      <c r="D109" s="335">
        <f>D81</f>
        <v>1.4389000000000038</v>
      </c>
      <c r="E109" s="335">
        <f>E81</f>
        <v>10.046000000000006</v>
      </c>
      <c r="F109" s="335">
        <f t="shared" si="5"/>
        <v>8.6071000000000026</v>
      </c>
      <c r="G109" s="335">
        <f t="shared" si="6"/>
        <v>598.17221488637017</v>
      </c>
      <c r="H109" s="372"/>
      <c r="I109" s="386"/>
    </row>
    <row r="110" spans="1:9" s="311" customFormat="1" ht="31.5" customHeight="1" outlineLevel="1">
      <c r="A110" s="283" t="s">
        <v>60</v>
      </c>
      <c r="B110" s="284" t="s">
        <v>955</v>
      </c>
      <c r="C110" s="313" t="s">
        <v>1119</v>
      </c>
      <c r="D110" s="335" t="s">
        <v>447</v>
      </c>
      <c r="E110" s="335" t="s">
        <v>447</v>
      </c>
      <c r="F110" s="335" t="s">
        <v>447</v>
      </c>
      <c r="G110" s="335" t="s">
        <v>447</v>
      </c>
      <c r="H110" s="385"/>
      <c r="I110" s="386"/>
    </row>
    <row r="111" spans="1:9" s="311" customFormat="1" ht="31.5" customHeight="1" outlineLevel="1">
      <c r="A111" s="283" t="s">
        <v>892</v>
      </c>
      <c r="B111" s="141" t="s">
        <v>905</v>
      </c>
      <c r="C111" s="313" t="s">
        <v>1119</v>
      </c>
      <c r="D111" s="335" t="s">
        <v>447</v>
      </c>
      <c r="E111" s="335" t="s">
        <v>447</v>
      </c>
      <c r="F111" s="335" t="s">
        <v>447</v>
      </c>
      <c r="G111" s="335" t="s">
        <v>447</v>
      </c>
      <c r="H111" s="385"/>
      <c r="I111" s="386"/>
    </row>
    <row r="112" spans="1:9" s="311" customFormat="1" ht="31.5" customHeight="1" outlineLevel="1">
      <c r="A112" s="283" t="s">
        <v>893</v>
      </c>
      <c r="B112" s="141" t="s">
        <v>906</v>
      </c>
      <c r="C112" s="313" t="s">
        <v>1119</v>
      </c>
      <c r="D112" s="335" t="s">
        <v>447</v>
      </c>
      <c r="E112" s="335" t="s">
        <v>447</v>
      </c>
      <c r="F112" s="335" t="s">
        <v>447</v>
      </c>
      <c r="G112" s="335" t="s">
        <v>447</v>
      </c>
      <c r="H112" s="385"/>
      <c r="I112" s="386"/>
    </row>
    <row r="113" spans="1:9" s="311" customFormat="1" ht="31.5" customHeight="1" outlineLevel="1">
      <c r="A113" s="283" t="s">
        <v>997</v>
      </c>
      <c r="B113" s="141" t="s">
        <v>891</v>
      </c>
      <c r="C113" s="313" t="s">
        <v>1119</v>
      </c>
      <c r="D113" s="335" t="s">
        <v>447</v>
      </c>
      <c r="E113" s="335" t="s">
        <v>447</v>
      </c>
      <c r="F113" s="335" t="s">
        <v>447</v>
      </c>
      <c r="G113" s="335" t="s">
        <v>447</v>
      </c>
      <c r="H113" s="385"/>
      <c r="I113" s="386"/>
    </row>
    <row r="114" spans="1:9" s="311" customFormat="1" ht="15.75" customHeight="1" outlineLevel="1">
      <c r="A114" s="283" t="s">
        <v>61</v>
      </c>
      <c r="B114" s="282" t="s">
        <v>1066</v>
      </c>
      <c r="C114" s="313" t="s">
        <v>1119</v>
      </c>
      <c r="D114" s="335" t="s">
        <v>447</v>
      </c>
      <c r="E114" s="335" t="s">
        <v>447</v>
      </c>
      <c r="F114" s="335" t="s">
        <v>447</v>
      </c>
      <c r="G114" s="335" t="s">
        <v>447</v>
      </c>
      <c r="H114" s="385"/>
      <c r="I114" s="386"/>
    </row>
    <row r="115" spans="1:9" s="311" customFormat="1" ht="60.75" customHeight="1">
      <c r="A115" s="283" t="s">
        <v>762</v>
      </c>
      <c r="B115" s="282" t="s">
        <v>951</v>
      </c>
      <c r="C115" s="313" t="s">
        <v>1119</v>
      </c>
      <c r="D115" s="335" t="s">
        <v>447</v>
      </c>
      <c r="E115" s="335" t="s">
        <v>447</v>
      </c>
      <c r="F115" s="335" t="s">
        <v>447</v>
      </c>
      <c r="G115" s="335" t="s">
        <v>447</v>
      </c>
      <c r="H115" s="374"/>
      <c r="I115" s="386"/>
    </row>
    <row r="116" spans="1:9" s="311" customFormat="1" ht="15.75" customHeight="1" outlineLevel="1">
      <c r="A116" s="283" t="s">
        <v>763</v>
      </c>
      <c r="B116" s="282" t="s">
        <v>1067</v>
      </c>
      <c r="C116" s="313" t="s">
        <v>1119</v>
      </c>
      <c r="D116" s="335" t="s">
        <v>447</v>
      </c>
      <c r="E116" s="335" t="s">
        <v>447</v>
      </c>
      <c r="F116" s="335" t="s">
        <v>447</v>
      </c>
      <c r="G116" s="335" t="s">
        <v>447</v>
      </c>
      <c r="H116" s="339"/>
      <c r="I116" s="386"/>
    </row>
    <row r="117" spans="1:9" s="311" customFormat="1">
      <c r="A117" s="283" t="s">
        <v>764</v>
      </c>
      <c r="B117" s="282" t="s">
        <v>952</v>
      </c>
      <c r="C117" s="313" t="s">
        <v>1119</v>
      </c>
      <c r="D117" s="335" t="s">
        <v>447</v>
      </c>
      <c r="E117" s="335" t="s">
        <v>447</v>
      </c>
      <c r="F117" s="335" t="s">
        <v>447</v>
      </c>
      <c r="G117" s="335" t="s">
        <v>447</v>
      </c>
      <c r="H117" s="374"/>
      <c r="I117" s="386"/>
    </row>
    <row r="118" spans="1:9" s="311" customFormat="1" ht="15.75" customHeight="1" outlineLevel="1">
      <c r="A118" s="283" t="s">
        <v>765</v>
      </c>
      <c r="B118" s="282" t="s">
        <v>953</v>
      </c>
      <c r="C118" s="313" t="s">
        <v>1119</v>
      </c>
      <c r="D118" s="335" t="s">
        <v>447</v>
      </c>
      <c r="E118" s="335" t="s">
        <v>447</v>
      </c>
      <c r="F118" s="335" t="s">
        <v>447</v>
      </c>
      <c r="G118" s="335" t="s">
        <v>447</v>
      </c>
      <c r="H118" s="352"/>
      <c r="I118" s="386"/>
    </row>
    <row r="119" spans="1:9" s="311" customFormat="1" ht="15.75" customHeight="1" outlineLevel="1">
      <c r="A119" s="283" t="s">
        <v>766</v>
      </c>
      <c r="B119" s="282" t="s">
        <v>1074</v>
      </c>
      <c r="C119" s="313" t="s">
        <v>1119</v>
      </c>
      <c r="D119" s="335" t="s">
        <v>447</v>
      </c>
      <c r="E119" s="335" t="s">
        <v>447</v>
      </c>
      <c r="F119" s="335" t="s">
        <v>447</v>
      </c>
      <c r="G119" s="335" t="s">
        <v>447</v>
      </c>
      <c r="H119" s="339"/>
      <c r="I119" s="386"/>
    </row>
    <row r="120" spans="1:9" s="311" customFormat="1" ht="31.5" customHeight="1" outlineLevel="1">
      <c r="A120" s="283" t="s">
        <v>767</v>
      </c>
      <c r="B120" s="284" t="s">
        <v>824</v>
      </c>
      <c r="C120" s="313" t="s">
        <v>1119</v>
      </c>
      <c r="D120" s="335" t="s">
        <v>447</v>
      </c>
      <c r="E120" s="335" t="s">
        <v>447</v>
      </c>
      <c r="F120" s="335" t="s">
        <v>447</v>
      </c>
      <c r="G120" s="335" t="s">
        <v>447</v>
      </c>
      <c r="H120" s="339"/>
      <c r="I120" s="386"/>
    </row>
    <row r="121" spans="1:9" s="311" customFormat="1" ht="15.75" customHeight="1" outlineLevel="1">
      <c r="A121" s="283" t="s">
        <v>998</v>
      </c>
      <c r="B121" s="285" t="s">
        <v>649</v>
      </c>
      <c r="C121" s="313" t="s">
        <v>1119</v>
      </c>
      <c r="D121" s="335" t="s">
        <v>447</v>
      </c>
      <c r="E121" s="335" t="s">
        <v>447</v>
      </c>
      <c r="F121" s="335" t="s">
        <v>447</v>
      </c>
      <c r="G121" s="335" t="s">
        <v>447</v>
      </c>
      <c r="H121" s="339"/>
      <c r="I121" s="386"/>
    </row>
    <row r="122" spans="1:9" s="311" customFormat="1" ht="15.75" customHeight="1" outlineLevel="1">
      <c r="A122" s="283" t="s">
        <v>999</v>
      </c>
      <c r="B122" s="285" t="s">
        <v>637</v>
      </c>
      <c r="C122" s="313" t="s">
        <v>1119</v>
      </c>
      <c r="D122" s="335" t="s">
        <v>447</v>
      </c>
      <c r="E122" s="335" t="s">
        <v>447</v>
      </c>
      <c r="F122" s="335" t="s">
        <v>447</v>
      </c>
      <c r="G122" s="335" t="s">
        <v>447</v>
      </c>
      <c r="H122" s="339"/>
      <c r="I122" s="386"/>
    </row>
    <row r="123" spans="1:9" s="311" customFormat="1" ht="27.75" customHeight="1">
      <c r="A123" s="283" t="s">
        <v>768</v>
      </c>
      <c r="B123" s="282" t="s">
        <v>954</v>
      </c>
      <c r="C123" s="313" t="s">
        <v>1119</v>
      </c>
      <c r="D123" s="335" t="s">
        <v>447</v>
      </c>
      <c r="E123" s="335" t="s">
        <v>447</v>
      </c>
      <c r="F123" s="335" t="s">
        <v>447</v>
      </c>
      <c r="G123" s="335" t="s">
        <v>447</v>
      </c>
      <c r="H123" s="374"/>
      <c r="I123" s="386"/>
    </row>
    <row r="124" spans="1:9" s="311" customFormat="1">
      <c r="A124" s="283" t="s">
        <v>29</v>
      </c>
      <c r="B124" s="306" t="s">
        <v>1036</v>
      </c>
      <c r="C124" s="313" t="s">
        <v>1119</v>
      </c>
      <c r="D124" s="335">
        <f>D109*20%</f>
        <v>0.28778000000000076</v>
      </c>
      <c r="E124" s="335">
        <v>0</v>
      </c>
      <c r="F124" s="335">
        <f t="shared" si="5"/>
        <v>-0.28778000000000076</v>
      </c>
      <c r="G124" s="335">
        <f t="shared" si="6"/>
        <v>-100</v>
      </c>
      <c r="H124" s="374"/>
      <c r="I124" s="386"/>
    </row>
    <row r="125" spans="1:9" s="311" customFormat="1" ht="15.75" customHeight="1" outlineLevel="1">
      <c r="A125" s="283" t="s">
        <v>25</v>
      </c>
      <c r="B125" s="282" t="s">
        <v>1027</v>
      </c>
      <c r="C125" s="313" t="s">
        <v>1119</v>
      </c>
      <c r="D125" s="335" t="s">
        <v>447</v>
      </c>
      <c r="E125" s="335" t="s">
        <v>447</v>
      </c>
      <c r="F125" s="335" t="s">
        <v>447</v>
      </c>
      <c r="G125" s="335" t="s">
        <v>447</v>
      </c>
      <c r="H125" s="339"/>
      <c r="I125" s="386"/>
    </row>
    <row r="126" spans="1:9" s="311" customFormat="1" ht="31.5" customHeight="1" outlineLevel="1">
      <c r="A126" s="283" t="s">
        <v>1023</v>
      </c>
      <c r="B126" s="141" t="s">
        <v>905</v>
      </c>
      <c r="C126" s="313" t="s">
        <v>1119</v>
      </c>
      <c r="D126" s="335" t="s">
        <v>447</v>
      </c>
      <c r="E126" s="335" t="s">
        <v>447</v>
      </c>
      <c r="F126" s="335" t="s">
        <v>447</v>
      </c>
      <c r="G126" s="335" t="s">
        <v>447</v>
      </c>
      <c r="H126" s="339"/>
      <c r="I126" s="386"/>
    </row>
    <row r="127" spans="1:9" s="311" customFormat="1" ht="31.5" customHeight="1" outlineLevel="1">
      <c r="A127" s="283" t="s">
        <v>1024</v>
      </c>
      <c r="B127" s="141" t="s">
        <v>906</v>
      </c>
      <c r="C127" s="313" t="s">
        <v>1119</v>
      </c>
      <c r="D127" s="335" t="s">
        <v>447</v>
      </c>
      <c r="E127" s="335" t="s">
        <v>447</v>
      </c>
      <c r="F127" s="335" t="s">
        <v>447</v>
      </c>
      <c r="G127" s="335" t="s">
        <v>447</v>
      </c>
      <c r="H127" s="339"/>
      <c r="I127" s="386"/>
    </row>
    <row r="128" spans="1:9" s="311" customFormat="1" ht="31.5" customHeight="1" outlineLevel="1">
      <c r="A128" s="283" t="s">
        <v>1025</v>
      </c>
      <c r="B128" s="141" t="s">
        <v>891</v>
      </c>
      <c r="C128" s="313" t="s">
        <v>1119</v>
      </c>
      <c r="D128" s="335" t="s">
        <v>447</v>
      </c>
      <c r="E128" s="335" t="s">
        <v>447</v>
      </c>
      <c r="F128" s="335" t="s">
        <v>447</v>
      </c>
      <c r="G128" s="335" t="s">
        <v>447</v>
      </c>
      <c r="H128" s="339"/>
      <c r="I128" s="386"/>
    </row>
    <row r="129" spans="1:9" s="311" customFormat="1" ht="15.75" customHeight="1" outlineLevel="1">
      <c r="A129" s="283" t="s">
        <v>813</v>
      </c>
      <c r="B129" s="286" t="s">
        <v>1075</v>
      </c>
      <c r="C129" s="313" t="s">
        <v>1119</v>
      </c>
      <c r="D129" s="335" t="s">
        <v>447</v>
      </c>
      <c r="E129" s="335" t="s">
        <v>447</v>
      </c>
      <c r="F129" s="335" t="s">
        <v>447</v>
      </c>
      <c r="G129" s="335" t="s">
        <v>447</v>
      </c>
      <c r="H129" s="339"/>
      <c r="I129" s="386"/>
    </row>
    <row r="130" spans="1:9" s="311" customFormat="1">
      <c r="A130" s="283" t="s">
        <v>814</v>
      </c>
      <c r="B130" s="286" t="s">
        <v>821</v>
      </c>
      <c r="C130" s="313" t="s">
        <v>1119</v>
      </c>
      <c r="D130" s="335" t="s">
        <v>447</v>
      </c>
      <c r="E130" s="335" t="s">
        <v>447</v>
      </c>
      <c r="F130" s="335" t="s">
        <v>447</v>
      </c>
      <c r="G130" s="335" t="s">
        <v>447</v>
      </c>
      <c r="H130" s="339"/>
      <c r="I130" s="386"/>
    </row>
    <row r="131" spans="1:9" s="311" customFormat="1" ht="15.75" hidden="1" customHeight="1" outlineLevel="1">
      <c r="A131" s="283" t="s">
        <v>815</v>
      </c>
      <c r="B131" s="286" t="s">
        <v>1069</v>
      </c>
      <c r="C131" s="313" t="s">
        <v>1119</v>
      </c>
      <c r="D131" s="335" t="s">
        <v>447</v>
      </c>
      <c r="E131" s="335" t="s">
        <v>447</v>
      </c>
      <c r="F131" s="335" t="s">
        <v>447</v>
      </c>
      <c r="G131" s="335" t="s">
        <v>447</v>
      </c>
      <c r="H131" s="339"/>
      <c r="I131" s="386"/>
    </row>
    <row r="132" spans="1:9" s="311" customFormat="1" collapsed="1">
      <c r="A132" s="283" t="s">
        <v>816</v>
      </c>
      <c r="B132" s="286" t="s">
        <v>822</v>
      </c>
      <c r="C132" s="313" t="s">
        <v>1119</v>
      </c>
      <c r="D132" s="335" t="s">
        <v>447</v>
      </c>
      <c r="E132" s="335" t="s">
        <v>447</v>
      </c>
      <c r="F132" s="335" t="s">
        <v>447</v>
      </c>
      <c r="G132" s="335" t="s">
        <v>447</v>
      </c>
      <c r="H132" s="339"/>
      <c r="I132" s="386"/>
    </row>
    <row r="133" spans="1:9" s="311" customFormat="1" ht="15.75" customHeight="1" outlineLevel="1">
      <c r="A133" s="283" t="s">
        <v>817</v>
      </c>
      <c r="B133" s="286" t="s">
        <v>823</v>
      </c>
      <c r="C133" s="313" t="s">
        <v>1119</v>
      </c>
      <c r="D133" s="335" t="s">
        <v>447</v>
      </c>
      <c r="E133" s="335" t="s">
        <v>447</v>
      </c>
      <c r="F133" s="335" t="s">
        <v>447</v>
      </c>
      <c r="G133" s="335" t="s">
        <v>447</v>
      </c>
      <c r="H133" s="339"/>
      <c r="I133" s="386"/>
    </row>
    <row r="134" spans="1:9" s="311" customFormat="1" ht="15.75" customHeight="1" outlineLevel="1">
      <c r="A134" s="283" t="s">
        <v>818</v>
      </c>
      <c r="B134" s="286" t="s">
        <v>1076</v>
      </c>
      <c r="C134" s="313" t="s">
        <v>1119</v>
      </c>
      <c r="D134" s="335" t="s">
        <v>447</v>
      </c>
      <c r="E134" s="335" t="s">
        <v>447</v>
      </c>
      <c r="F134" s="335" t="s">
        <v>447</v>
      </c>
      <c r="G134" s="335" t="s">
        <v>447</v>
      </c>
      <c r="H134" s="339"/>
      <c r="I134" s="386"/>
    </row>
    <row r="135" spans="1:9" s="311" customFormat="1" ht="31.5" customHeight="1" outlineLevel="1">
      <c r="A135" s="283" t="s">
        <v>819</v>
      </c>
      <c r="B135" s="286" t="s">
        <v>824</v>
      </c>
      <c r="C135" s="313" t="s">
        <v>1119</v>
      </c>
      <c r="D135" s="335" t="s">
        <v>447</v>
      </c>
      <c r="E135" s="335" t="s">
        <v>447</v>
      </c>
      <c r="F135" s="335" t="s">
        <v>447</v>
      </c>
      <c r="G135" s="335" t="s">
        <v>447</v>
      </c>
      <c r="H135" s="339"/>
      <c r="I135" s="386"/>
    </row>
    <row r="136" spans="1:9" s="311" customFormat="1" ht="15.75" customHeight="1" outlineLevel="1">
      <c r="A136" s="283" t="s">
        <v>1000</v>
      </c>
      <c r="B136" s="285" t="s">
        <v>825</v>
      </c>
      <c r="C136" s="313" t="s">
        <v>1119</v>
      </c>
      <c r="D136" s="335" t="s">
        <v>447</v>
      </c>
      <c r="E136" s="335" t="s">
        <v>447</v>
      </c>
      <c r="F136" s="335" t="s">
        <v>447</v>
      </c>
      <c r="G136" s="335" t="s">
        <v>447</v>
      </c>
      <c r="H136" s="339"/>
      <c r="I136" s="386"/>
    </row>
    <row r="137" spans="1:9" s="311" customFormat="1" ht="15.75" customHeight="1" outlineLevel="1">
      <c r="A137" s="283" t="s">
        <v>1001</v>
      </c>
      <c r="B137" s="285" t="s">
        <v>637</v>
      </c>
      <c r="C137" s="313" t="s">
        <v>1119</v>
      </c>
      <c r="D137" s="335" t="s">
        <v>447</v>
      </c>
      <c r="E137" s="335" t="s">
        <v>447</v>
      </c>
      <c r="F137" s="335" t="s">
        <v>447</v>
      </c>
      <c r="G137" s="335" t="s">
        <v>447</v>
      </c>
      <c r="H137" s="339"/>
      <c r="I137" s="386"/>
    </row>
    <row r="138" spans="1:9" s="311" customFormat="1">
      <c r="A138" s="283" t="s">
        <v>820</v>
      </c>
      <c r="B138" s="286" t="s">
        <v>954</v>
      </c>
      <c r="C138" s="313" t="s">
        <v>1119</v>
      </c>
      <c r="D138" s="335" t="s">
        <v>447</v>
      </c>
      <c r="E138" s="335" t="s">
        <v>447</v>
      </c>
      <c r="F138" s="335" t="s">
        <v>447</v>
      </c>
      <c r="G138" s="335" t="s">
        <v>447</v>
      </c>
      <c r="H138" s="339"/>
      <c r="I138" s="386"/>
    </row>
    <row r="139" spans="1:9" s="311" customFormat="1" ht="18.75" customHeight="1">
      <c r="A139" s="283" t="s">
        <v>31</v>
      </c>
      <c r="B139" s="306" t="s">
        <v>1090</v>
      </c>
      <c r="C139" s="313" t="s">
        <v>1119</v>
      </c>
      <c r="D139" s="335">
        <f t="shared" ref="D139" si="7">D109-D124</f>
        <v>1.151120000000003</v>
      </c>
      <c r="E139" s="335">
        <v>0</v>
      </c>
      <c r="F139" s="335">
        <f t="shared" si="5"/>
        <v>-1.151120000000003</v>
      </c>
      <c r="G139" s="335">
        <f t="shared" si="6"/>
        <v>-100</v>
      </c>
      <c r="H139" s="374"/>
      <c r="I139" s="386"/>
    </row>
    <row r="140" spans="1:9" s="311" customFormat="1" ht="15.75" customHeight="1" outlineLevel="1">
      <c r="A140" s="283" t="s">
        <v>49</v>
      </c>
      <c r="B140" s="282" t="s">
        <v>1027</v>
      </c>
      <c r="C140" s="313" t="s">
        <v>1119</v>
      </c>
      <c r="D140" s="335" t="s">
        <v>447</v>
      </c>
      <c r="E140" s="335" t="s">
        <v>447</v>
      </c>
      <c r="F140" s="335" t="s">
        <v>447</v>
      </c>
      <c r="G140" s="335" t="s">
        <v>447</v>
      </c>
      <c r="H140" s="339"/>
      <c r="I140" s="386"/>
    </row>
    <row r="141" spans="1:9" s="311" customFormat="1" ht="31.5" customHeight="1" outlineLevel="1">
      <c r="A141" s="283" t="s">
        <v>907</v>
      </c>
      <c r="B141" s="141" t="s">
        <v>905</v>
      </c>
      <c r="C141" s="313" t="s">
        <v>1119</v>
      </c>
      <c r="D141" s="335" t="s">
        <v>447</v>
      </c>
      <c r="E141" s="335" t="s">
        <v>447</v>
      </c>
      <c r="F141" s="335" t="s">
        <v>447</v>
      </c>
      <c r="G141" s="335" t="s">
        <v>447</v>
      </c>
      <c r="H141" s="339"/>
      <c r="I141" s="386"/>
    </row>
    <row r="142" spans="1:9" s="311" customFormat="1" ht="31.5" customHeight="1" outlineLevel="1">
      <c r="A142" s="283" t="s">
        <v>908</v>
      </c>
      <c r="B142" s="141" t="s">
        <v>906</v>
      </c>
      <c r="C142" s="313" t="s">
        <v>1119</v>
      </c>
      <c r="D142" s="335" t="s">
        <v>447</v>
      </c>
      <c r="E142" s="335" t="s">
        <v>447</v>
      </c>
      <c r="F142" s="335" t="s">
        <v>447</v>
      </c>
      <c r="G142" s="335" t="s">
        <v>447</v>
      </c>
      <c r="H142" s="339"/>
      <c r="I142" s="386"/>
    </row>
    <row r="143" spans="1:9" s="311" customFormat="1" ht="31.5" customHeight="1" outlineLevel="1">
      <c r="A143" s="283" t="s">
        <v>1002</v>
      </c>
      <c r="B143" s="141" t="s">
        <v>891</v>
      </c>
      <c r="C143" s="313" t="s">
        <v>1119</v>
      </c>
      <c r="D143" s="335" t="s">
        <v>447</v>
      </c>
      <c r="E143" s="335" t="s">
        <v>447</v>
      </c>
      <c r="F143" s="335" t="s">
        <v>447</v>
      </c>
      <c r="G143" s="335" t="s">
        <v>447</v>
      </c>
      <c r="H143" s="339"/>
      <c r="I143" s="386"/>
    </row>
    <row r="144" spans="1:9" s="311" customFormat="1" ht="15.75" customHeight="1" outlineLevel="1">
      <c r="A144" s="283" t="s">
        <v>50</v>
      </c>
      <c r="B144" s="282" t="s">
        <v>1066</v>
      </c>
      <c r="C144" s="313" t="s">
        <v>1119</v>
      </c>
      <c r="D144" s="335" t="s">
        <v>447</v>
      </c>
      <c r="E144" s="335" t="s">
        <v>447</v>
      </c>
      <c r="F144" s="335" t="s">
        <v>447</v>
      </c>
      <c r="G144" s="335" t="s">
        <v>447</v>
      </c>
      <c r="H144" s="339"/>
      <c r="I144" s="386"/>
    </row>
    <row r="145" spans="1:9" s="311" customFormat="1" ht="65.25" customHeight="1">
      <c r="A145" s="283" t="s">
        <v>769</v>
      </c>
      <c r="B145" s="282" t="s">
        <v>951</v>
      </c>
      <c r="C145" s="313" t="s">
        <v>1119</v>
      </c>
      <c r="D145" s="335" t="s">
        <v>447</v>
      </c>
      <c r="E145" s="335" t="s">
        <v>447</v>
      </c>
      <c r="F145" s="335" t="s">
        <v>447</v>
      </c>
      <c r="G145" s="335" t="s">
        <v>447</v>
      </c>
      <c r="H145" s="374"/>
      <c r="I145" s="386"/>
    </row>
    <row r="146" spans="1:9" s="311" customFormat="1" ht="15.75" customHeight="1" outlineLevel="1">
      <c r="A146" s="283" t="s">
        <v>770</v>
      </c>
      <c r="B146" s="282" t="s">
        <v>1067</v>
      </c>
      <c r="C146" s="313" t="s">
        <v>1119</v>
      </c>
      <c r="D146" s="335" t="s">
        <v>447</v>
      </c>
      <c r="E146" s="335" t="s">
        <v>447</v>
      </c>
      <c r="F146" s="335" t="s">
        <v>447</v>
      </c>
      <c r="G146" s="335" t="s">
        <v>447</v>
      </c>
      <c r="H146" s="339"/>
      <c r="I146" s="386"/>
    </row>
    <row r="147" spans="1:9" s="311" customFormat="1">
      <c r="A147" s="283" t="s">
        <v>771</v>
      </c>
      <c r="B147" s="284" t="s">
        <v>952</v>
      </c>
      <c r="C147" s="313" t="s">
        <v>1119</v>
      </c>
      <c r="D147" s="335" t="s">
        <v>447</v>
      </c>
      <c r="E147" s="335" t="s">
        <v>447</v>
      </c>
      <c r="F147" s="335" t="s">
        <v>447</v>
      </c>
      <c r="G147" s="335" t="s">
        <v>447</v>
      </c>
      <c r="H147" s="374"/>
      <c r="I147" s="386"/>
    </row>
    <row r="148" spans="1:9" s="311" customFormat="1" ht="15.75" customHeight="1" outlineLevel="1">
      <c r="A148" s="283" t="s">
        <v>772</v>
      </c>
      <c r="B148" s="282" t="s">
        <v>953</v>
      </c>
      <c r="C148" s="313" t="s">
        <v>1119</v>
      </c>
      <c r="D148" s="335" t="s">
        <v>447</v>
      </c>
      <c r="E148" s="335" t="s">
        <v>447</v>
      </c>
      <c r="F148" s="335" t="s">
        <v>447</v>
      </c>
      <c r="G148" s="335" t="s">
        <v>447</v>
      </c>
      <c r="H148" s="352"/>
      <c r="I148" s="386"/>
    </row>
    <row r="149" spans="1:9" s="311" customFormat="1" ht="15.75" customHeight="1" outlineLevel="1">
      <c r="A149" s="283" t="s">
        <v>773</v>
      </c>
      <c r="B149" s="282" t="s">
        <v>1074</v>
      </c>
      <c r="C149" s="313" t="s">
        <v>1119</v>
      </c>
      <c r="D149" s="335" t="s">
        <v>447</v>
      </c>
      <c r="E149" s="335" t="s">
        <v>447</v>
      </c>
      <c r="F149" s="335" t="s">
        <v>447</v>
      </c>
      <c r="G149" s="335" t="s">
        <v>447</v>
      </c>
      <c r="H149" s="339"/>
      <c r="I149" s="386"/>
    </row>
    <row r="150" spans="1:9" s="311" customFormat="1" ht="31.5" customHeight="1" outlineLevel="1">
      <c r="A150" s="283" t="s">
        <v>774</v>
      </c>
      <c r="B150" s="284" t="s">
        <v>824</v>
      </c>
      <c r="C150" s="313" t="s">
        <v>1119</v>
      </c>
      <c r="D150" s="335" t="s">
        <v>447</v>
      </c>
      <c r="E150" s="335" t="s">
        <v>447</v>
      </c>
      <c r="F150" s="335" t="s">
        <v>447</v>
      </c>
      <c r="G150" s="335" t="s">
        <v>447</v>
      </c>
      <c r="H150" s="339"/>
      <c r="I150" s="386"/>
    </row>
    <row r="151" spans="1:9" s="311" customFormat="1" ht="15.75" customHeight="1" outlineLevel="1">
      <c r="A151" s="283" t="s">
        <v>1003</v>
      </c>
      <c r="B151" s="285" t="s">
        <v>649</v>
      </c>
      <c r="C151" s="313" t="s">
        <v>1119</v>
      </c>
      <c r="D151" s="335" t="s">
        <v>447</v>
      </c>
      <c r="E151" s="335" t="s">
        <v>447</v>
      </c>
      <c r="F151" s="335" t="s">
        <v>447</v>
      </c>
      <c r="G151" s="335" t="s">
        <v>447</v>
      </c>
      <c r="H151" s="339"/>
      <c r="I151" s="386"/>
    </row>
    <row r="152" spans="1:9" s="311" customFormat="1" ht="15.75" customHeight="1" outlineLevel="1">
      <c r="A152" s="283" t="s">
        <v>1004</v>
      </c>
      <c r="B152" s="285" t="s">
        <v>637</v>
      </c>
      <c r="C152" s="313" t="s">
        <v>1119</v>
      </c>
      <c r="D152" s="335" t="s">
        <v>447</v>
      </c>
      <c r="E152" s="335" t="s">
        <v>447</v>
      </c>
      <c r="F152" s="335" t="s">
        <v>447</v>
      </c>
      <c r="G152" s="335" t="s">
        <v>447</v>
      </c>
      <c r="H152" s="339"/>
      <c r="I152" s="386"/>
    </row>
    <row r="153" spans="1:9" s="311" customFormat="1">
      <c r="A153" s="283" t="s">
        <v>775</v>
      </c>
      <c r="B153" s="282" t="s">
        <v>954</v>
      </c>
      <c r="C153" s="313" t="s">
        <v>1119</v>
      </c>
      <c r="D153" s="335" t="s">
        <v>447</v>
      </c>
      <c r="E153" s="335" t="s">
        <v>447</v>
      </c>
      <c r="F153" s="335" t="s">
        <v>447</v>
      </c>
      <c r="G153" s="335" t="s">
        <v>447</v>
      </c>
      <c r="H153" s="374"/>
      <c r="I153" s="386"/>
    </row>
    <row r="154" spans="1:9" s="311" customFormat="1">
      <c r="A154" s="283" t="s">
        <v>32</v>
      </c>
      <c r="B154" s="306" t="s">
        <v>11</v>
      </c>
      <c r="C154" s="313" t="s">
        <v>1119</v>
      </c>
      <c r="D154" s="335" t="s">
        <v>447</v>
      </c>
      <c r="E154" s="335" t="s">
        <v>447</v>
      </c>
      <c r="F154" s="335" t="s">
        <v>447</v>
      </c>
      <c r="G154" s="335" t="s">
        <v>447</v>
      </c>
      <c r="H154" s="339"/>
      <c r="I154" s="386"/>
    </row>
    <row r="155" spans="1:9" s="311" customFormat="1">
      <c r="A155" s="283" t="s">
        <v>52</v>
      </c>
      <c r="B155" s="286" t="s">
        <v>828</v>
      </c>
      <c r="C155" s="313" t="s">
        <v>1119</v>
      </c>
      <c r="D155" s="335" t="s">
        <v>447</v>
      </c>
      <c r="E155" s="335" t="s">
        <v>447</v>
      </c>
      <c r="F155" s="335" t="s">
        <v>447</v>
      </c>
      <c r="G155" s="335" t="s">
        <v>447</v>
      </c>
      <c r="H155" s="339"/>
      <c r="I155" s="386"/>
    </row>
    <row r="156" spans="1:9" s="311" customFormat="1">
      <c r="A156" s="283" t="s">
        <v>53</v>
      </c>
      <c r="B156" s="286" t="s">
        <v>13</v>
      </c>
      <c r="C156" s="313" t="s">
        <v>1119</v>
      </c>
      <c r="D156" s="335" t="s">
        <v>447</v>
      </c>
      <c r="E156" s="335" t="s">
        <v>447</v>
      </c>
      <c r="F156" s="335" t="s">
        <v>447</v>
      </c>
      <c r="G156" s="335" t="s">
        <v>447</v>
      </c>
      <c r="H156" s="339"/>
      <c r="I156" s="386"/>
    </row>
    <row r="157" spans="1:9" s="311" customFormat="1">
      <c r="A157" s="283" t="s">
        <v>65</v>
      </c>
      <c r="B157" s="286" t="s">
        <v>14</v>
      </c>
      <c r="C157" s="313" t="s">
        <v>1119</v>
      </c>
      <c r="D157" s="335" t="s">
        <v>447</v>
      </c>
      <c r="E157" s="335" t="s">
        <v>447</v>
      </c>
      <c r="F157" s="335" t="s">
        <v>447</v>
      </c>
      <c r="G157" s="335" t="s">
        <v>447</v>
      </c>
      <c r="H157" s="339"/>
      <c r="I157" s="386"/>
    </row>
    <row r="158" spans="1:9" s="311" customFormat="1" ht="18" customHeight="1" thickBot="1">
      <c r="A158" s="288" t="s">
        <v>66</v>
      </c>
      <c r="B158" s="290" t="s">
        <v>829</v>
      </c>
      <c r="C158" s="315" t="s">
        <v>1119</v>
      </c>
      <c r="D158" s="335" t="s">
        <v>447</v>
      </c>
      <c r="E158" s="335" t="s">
        <v>447</v>
      </c>
      <c r="F158" s="335" t="s">
        <v>447</v>
      </c>
      <c r="G158" s="335" t="s">
        <v>447</v>
      </c>
      <c r="H158" s="342"/>
      <c r="I158" s="386"/>
    </row>
    <row r="159" spans="1:9" s="311" customFormat="1" ht="18" customHeight="1">
      <c r="A159" s="304" t="s">
        <v>537</v>
      </c>
      <c r="B159" s="305" t="s">
        <v>872</v>
      </c>
      <c r="C159" s="312" t="s">
        <v>290</v>
      </c>
      <c r="D159" s="337"/>
      <c r="E159" s="337"/>
      <c r="F159" s="337"/>
      <c r="G159" s="337"/>
      <c r="H159" s="338"/>
      <c r="I159" s="386"/>
    </row>
    <row r="160" spans="1:9" s="311" customFormat="1" ht="51" customHeight="1">
      <c r="A160" s="283" t="s">
        <v>538</v>
      </c>
      <c r="B160" s="286" t="s">
        <v>1084</v>
      </c>
      <c r="C160" s="313" t="s">
        <v>1119</v>
      </c>
      <c r="D160" s="335">
        <f>D109+D69</f>
        <v>2.3488000000000038</v>
      </c>
      <c r="E160" s="335">
        <f>E109+E69</f>
        <v>10.941000000000006</v>
      </c>
      <c r="F160" s="335">
        <f t="shared" ref="F160:G160" si="8">F109+F69</f>
        <v>8.5922000000000018</v>
      </c>
      <c r="G160" s="335">
        <f t="shared" si="8"/>
        <v>596.53467229927264</v>
      </c>
      <c r="H160" s="374"/>
      <c r="I160" s="382"/>
    </row>
    <row r="161" spans="1:9" s="311" customFormat="1" ht="18" customHeight="1">
      <c r="A161" s="283" t="s">
        <v>539</v>
      </c>
      <c r="B161" s="286" t="s">
        <v>1037</v>
      </c>
      <c r="C161" s="313" t="s">
        <v>1119</v>
      </c>
      <c r="D161" s="335" t="s">
        <v>447</v>
      </c>
      <c r="E161" s="335" t="s">
        <v>447</v>
      </c>
      <c r="F161" s="335" t="s">
        <v>447</v>
      </c>
      <c r="G161" s="335" t="s">
        <v>447</v>
      </c>
      <c r="H161" s="339"/>
      <c r="I161" s="382"/>
    </row>
    <row r="162" spans="1:9" s="311" customFormat="1" ht="18" customHeight="1">
      <c r="A162" s="283" t="s">
        <v>936</v>
      </c>
      <c r="B162" s="141" t="s">
        <v>959</v>
      </c>
      <c r="C162" s="313" t="s">
        <v>1119</v>
      </c>
      <c r="D162" s="335" t="s">
        <v>447</v>
      </c>
      <c r="E162" s="335" t="s">
        <v>447</v>
      </c>
      <c r="F162" s="335" t="s">
        <v>447</v>
      </c>
      <c r="G162" s="335" t="s">
        <v>447</v>
      </c>
      <c r="H162" s="339"/>
      <c r="I162" s="382"/>
    </row>
    <row r="163" spans="1:9" s="311" customFormat="1" ht="28.5" customHeight="1">
      <c r="A163" s="283" t="s">
        <v>642</v>
      </c>
      <c r="B163" s="286" t="s">
        <v>1091</v>
      </c>
      <c r="C163" s="313" t="s">
        <v>1119</v>
      </c>
      <c r="D163" s="335" t="s">
        <v>447</v>
      </c>
      <c r="E163" s="335" t="s">
        <v>447</v>
      </c>
      <c r="F163" s="335" t="s">
        <v>447</v>
      </c>
      <c r="G163" s="335" t="s">
        <v>447</v>
      </c>
      <c r="H163" s="372"/>
      <c r="I163" s="382"/>
    </row>
    <row r="164" spans="1:9" s="311" customFormat="1" ht="30" customHeight="1">
      <c r="A164" s="289" t="s">
        <v>937</v>
      </c>
      <c r="B164" s="141" t="s">
        <v>960</v>
      </c>
      <c r="C164" s="313" t="s">
        <v>1119</v>
      </c>
      <c r="D164" s="335" t="s">
        <v>447</v>
      </c>
      <c r="E164" s="335" t="s">
        <v>447</v>
      </c>
      <c r="F164" s="335" t="s">
        <v>447</v>
      </c>
      <c r="G164" s="335" t="s">
        <v>447</v>
      </c>
      <c r="H164" s="372"/>
      <c r="I164" s="382"/>
    </row>
    <row r="165" spans="1:9" s="311" customFormat="1" ht="33" customHeight="1" thickBot="1">
      <c r="A165" s="288" t="s">
        <v>643</v>
      </c>
      <c r="B165" s="290" t="s">
        <v>1092</v>
      </c>
      <c r="C165" s="315" t="s">
        <v>290</v>
      </c>
      <c r="D165" s="335" t="s">
        <v>447</v>
      </c>
      <c r="E165" s="335" t="s">
        <v>447</v>
      </c>
      <c r="F165" s="335" t="s">
        <v>447</v>
      </c>
      <c r="G165" s="335" t="s">
        <v>447</v>
      </c>
      <c r="H165" s="372"/>
      <c r="I165" s="382"/>
    </row>
    <row r="166" spans="1:9" s="311" customFormat="1" ht="19.5" thickBot="1">
      <c r="A166" s="413" t="s">
        <v>536</v>
      </c>
      <c r="B166" s="414"/>
      <c r="C166" s="414"/>
      <c r="D166" s="414"/>
      <c r="E166" s="414"/>
      <c r="F166" s="414"/>
      <c r="G166" s="414"/>
      <c r="H166" s="415"/>
      <c r="I166" s="382"/>
    </row>
    <row r="167" spans="1:9" s="311" customFormat="1" ht="31.5" customHeight="1">
      <c r="A167" s="304" t="s">
        <v>540</v>
      </c>
      <c r="B167" s="305" t="s">
        <v>1038</v>
      </c>
      <c r="C167" s="312" t="s">
        <v>1119</v>
      </c>
      <c r="D167" s="337">
        <f t="shared" ref="D167" si="9">D173+D175+D181+D184</f>
        <v>96.84</v>
      </c>
      <c r="E167" s="337">
        <f t="shared" ref="E167" si="10">E173+E175+E181+E184</f>
        <v>95.8</v>
      </c>
      <c r="F167" s="337">
        <f t="shared" ref="F167:F230" si="11">E167-D167</f>
        <v>-1.0400000000000063</v>
      </c>
      <c r="G167" s="337">
        <f t="shared" ref="G167:G202" si="12">F167/D167*100</f>
        <v>-1.0739363899215264</v>
      </c>
      <c r="H167" s="377"/>
      <c r="I167" s="382"/>
    </row>
    <row r="168" spans="1:9" s="311" customFormat="1" ht="15.75" hidden="1" customHeight="1" outlineLevel="1">
      <c r="A168" s="283" t="s">
        <v>541</v>
      </c>
      <c r="B168" s="282" t="s">
        <v>1027</v>
      </c>
      <c r="C168" s="313" t="s">
        <v>1119</v>
      </c>
      <c r="D168" s="335" t="s">
        <v>447</v>
      </c>
      <c r="E168" s="335" t="s">
        <v>447</v>
      </c>
      <c r="F168" s="335" t="s">
        <v>447</v>
      </c>
      <c r="G168" s="335" t="s">
        <v>447</v>
      </c>
      <c r="H168" s="372"/>
      <c r="I168" s="382"/>
    </row>
    <row r="169" spans="1:9" s="311" customFormat="1" ht="31.5" hidden="1" customHeight="1" outlineLevel="1">
      <c r="A169" s="283" t="s">
        <v>894</v>
      </c>
      <c r="B169" s="141" t="s">
        <v>905</v>
      </c>
      <c r="C169" s="313" t="s">
        <v>1119</v>
      </c>
      <c r="D169" s="335" t="s">
        <v>447</v>
      </c>
      <c r="E169" s="335" t="s">
        <v>447</v>
      </c>
      <c r="F169" s="335" t="s">
        <v>447</v>
      </c>
      <c r="G169" s="335" t="s">
        <v>447</v>
      </c>
      <c r="H169" s="372"/>
      <c r="I169" s="382"/>
    </row>
    <row r="170" spans="1:9" s="311" customFormat="1" ht="31.5" hidden="1" customHeight="1" outlineLevel="1">
      <c r="A170" s="283" t="s">
        <v>895</v>
      </c>
      <c r="B170" s="141" t="s">
        <v>906</v>
      </c>
      <c r="C170" s="313" t="s">
        <v>1119</v>
      </c>
      <c r="D170" s="335" t="s">
        <v>447</v>
      </c>
      <c r="E170" s="335" t="s">
        <v>447</v>
      </c>
      <c r="F170" s="335" t="s">
        <v>447</v>
      </c>
      <c r="G170" s="335" t="s">
        <v>447</v>
      </c>
      <c r="H170" s="372"/>
      <c r="I170" s="382"/>
    </row>
    <row r="171" spans="1:9" s="311" customFormat="1" ht="31.5" hidden="1" customHeight="1" outlineLevel="1">
      <c r="A171" s="283" t="s">
        <v>1005</v>
      </c>
      <c r="B171" s="141" t="s">
        <v>891</v>
      </c>
      <c r="C171" s="313" t="s">
        <v>1119</v>
      </c>
      <c r="D171" s="335" t="s">
        <v>447</v>
      </c>
      <c r="E171" s="335" t="s">
        <v>447</v>
      </c>
      <c r="F171" s="335" t="s">
        <v>447</v>
      </c>
      <c r="G171" s="335" t="s">
        <v>447</v>
      </c>
      <c r="H171" s="372"/>
      <c r="I171" s="382"/>
    </row>
    <row r="172" spans="1:9" s="311" customFormat="1" ht="15.75" hidden="1" customHeight="1" outlineLevel="1">
      <c r="A172" s="283" t="s">
        <v>542</v>
      </c>
      <c r="B172" s="282" t="s">
        <v>1066</v>
      </c>
      <c r="C172" s="313" t="s">
        <v>1119</v>
      </c>
      <c r="D172" s="335" t="s">
        <v>447</v>
      </c>
      <c r="E172" s="335" t="s">
        <v>447</v>
      </c>
      <c r="F172" s="335" t="s">
        <v>447</v>
      </c>
      <c r="G172" s="335" t="s">
        <v>447</v>
      </c>
      <c r="H172" s="372"/>
      <c r="I172" s="382"/>
    </row>
    <row r="173" spans="1:9" s="311" customFormat="1" collapsed="1">
      <c r="A173" s="283" t="s">
        <v>654</v>
      </c>
      <c r="B173" s="282" t="s">
        <v>951</v>
      </c>
      <c r="C173" s="313" t="s">
        <v>1119</v>
      </c>
      <c r="D173" s="335">
        <v>96.84</v>
      </c>
      <c r="E173" s="335">
        <v>95.8</v>
      </c>
      <c r="F173" s="335">
        <f t="shared" si="11"/>
        <v>-1.0400000000000063</v>
      </c>
      <c r="G173" s="335">
        <f t="shared" si="12"/>
        <v>-1.0739363899215264</v>
      </c>
      <c r="H173" s="372"/>
      <c r="I173" s="382"/>
    </row>
    <row r="174" spans="1:9" s="311" customFormat="1" ht="15.75" hidden="1" customHeight="1" outlineLevel="1">
      <c r="A174" s="283" t="s">
        <v>776</v>
      </c>
      <c r="B174" s="282" t="s">
        <v>1067</v>
      </c>
      <c r="C174" s="313" t="s">
        <v>1119</v>
      </c>
      <c r="D174" s="335" t="s">
        <v>447</v>
      </c>
      <c r="E174" s="335">
        <v>0</v>
      </c>
      <c r="F174" s="335" t="s">
        <v>447</v>
      </c>
      <c r="G174" s="335" t="s">
        <v>447</v>
      </c>
      <c r="H174" s="372"/>
      <c r="I174" s="382"/>
    </row>
    <row r="175" spans="1:9" s="311" customFormat="1" ht="32.25" customHeight="1" collapsed="1">
      <c r="A175" s="283" t="s">
        <v>777</v>
      </c>
      <c r="B175" s="282" t="s">
        <v>952</v>
      </c>
      <c r="C175" s="313" t="s">
        <v>1119</v>
      </c>
      <c r="D175" s="335">
        <v>0</v>
      </c>
      <c r="E175" s="335">
        <v>0</v>
      </c>
      <c r="F175" s="335">
        <f t="shared" si="11"/>
        <v>0</v>
      </c>
      <c r="G175" s="335" t="s">
        <v>447</v>
      </c>
      <c r="H175" s="372"/>
      <c r="I175" s="382"/>
    </row>
    <row r="176" spans="1:9" s="311" customFormat="1" ht="15.75" hidden="1" customHeight="1" outlineLevel="1">
      <c r="A176" s="283" t="s">
        <v>778</v>
      </c>
      <c r="B176" s="282" t="s">
        <v>953</v>
      </c>
      <c r="C176" s="313" t="s">
        <v>1119</v>
      </c>
      <c r="D176" s="335" t="s">
        <v>447</v>
      </c>
      <c r="E176" s="335">
        <v>0</v>
      </c>
      <c r="F176" s="335" t="s">
        <v>447</v>
      </c>
      <c r="G176" s="335" t="s">
        <v>447</v>
      </c>
      <c r="H176" s="372"/>
      <c r="I176" s="382"/>
    </row>
    <row r="177" spans="1:9" s="311" customFormat="1" ht="15.75" hidden="1" customHeight="1" outlineLevel="1">
      <c r="A177" s="283" t="s">
        <v>779</v>
      </c>
      <c r="B177" s="282" t="s">
        <v>1074</v>
      </c>
      <c r="C177" s="313" t="s">
        <v>1119</v>
      </c>
      <c r="D177" s="335" t="s">
        <v>447</v>
      </c>
      <c r="E177" s="335">
        <v>0</v>
      </c>
      <c r="F177" s="335" t="s">
        <v>447</v>
      </c>
      <c r="G177" s="335" t="s">
        <v>447</v>
      </c>
      <c r="H177" s="372"/>
      <c r="I177" s="382"/>
    </row>
    <row r="178" spans="1:9" s="311" customFormat="1" ht="31.5" hidden="1" customHeight="1" outlineLevel="1">
      <c r="A178" s="283" t="s">
        <v>780</v>
      </c>
      <c r="B178" s="284" t="s">
        <v>824</v>
      </c>
      <c r="C178" s="313" t="s">
        <v>1119</v>
      </c>
      <c r="D178" s="335" t="s">
        <v>447</v>
      </c>
      <c r="E178" s="335">
        <v>0</v>
      </c>
      <c r="F178" s="335" t="s">
        <v>447</v>
      </c>
      <c r="G178" s="335" t="s">
        <v>447</v>
      </c>
      <c r="H178" s="372"/>
      <c r="I178" s="382"/>
    </row>
    <row r="179" spans="1:9" s="311" customFormat="1" ht="15.75" hidden="1" customHeight="1" outlineLevel="1">
      <c r="A179" s="283" t="s">
        <v>1006</v>
      </c>
      <c r="B179" s="285" t="s">
        <v>649</v>
      </c>
      <c r="C179" s="313" t="s">
        <v>1119</v>
      </c>
      <c r="D179" s="335" t="s">
        <v>447</v>
      </c>
      <c r="E179" s="335">
        <v>0</v>
      </c>
      <c r="F179" s="335" t="s">
        <v>447</v>
      </c>
      <c r="G179" s="335" t="s">
        <v>447</v>
      </c>
      <c r="H179" s="372"/>
      <c r="I179" s="382"/>
    </row>
    <row r="180" spans="1:9" s="311" customFormat="1" ht="15.75" hidden="1" customHeight="1" outlineLevel="1">
      <c r="A180" s="283" t="s">
        <v>1007</v>
      </c>
      <c r="B180" s="285" t="s">
        <v>637</v>
      </c>
      <c r="C180" s="313" t="s">
        <v>1119</v>
      </c>
      <c r="D180" s="335" t="s">
        <v>447</v>
      </c>
      <c r="E180" s="335">
        <v>0</v>
      </c>
      <c r="F180" s="335" t="s">
        <v>447</v>
      </c>
      <c r="G180" s="335" t="s">
        <v>447</v>
      </c>
      <c r="H180" s="372"/>
      <c r="I180" s="382"/>
    </row>
    <row r="181" spans="1:9" s="311" customFormat="1" ht="31.5" collapsed="1">
      <c r="A181" s="283" t="s">
        <v>781</v>
      </c>
      <c r="B181" s="286" t="s">
        <v>1039</v>
      </c>
      <c r="C181" s="313" t="s">
        <v>1119</v>
      </c>
      <c r="D181" s="335">
        <v>0</v>
      </c>
      <c r="E181" s="335">
        <v>0</v>
      </c>
      <c r="F181" s="335">
        <f t="shared" si="11"/>
        <v>0</v>
      </c>
      <c r="G181" s="335" t="s">
        <v>447</v>
      </c>
      <c r="H181" s="372"/>
      <c r="I181" s="382"/>
    </row>
    <row r="182" spans="1:9" s="311" customFormat="1">
      <c r="A182" s="283" t="s">
        <v>896</v>
      </c>
      <c r="B182" s="141" t="s">
        <v>934</v>
      </c>
      <c r="C182" s="313" t="s">
        <v>1119</v>
      </c>
      <c r="D182" s="335">
        <v>0</v>
      </c>
      <c r="E182" s="335">
        <v>0</v>
      </c>
      <c r="F182" s="335">
        <f t="shared" si="11"/>
        <v>0</v>
      </c>
      <c r="G182" s="335" t="s">
        <v>447</v>
      </c>
      <c r="H182" s="372"/>
      <c r="I182" s="382"/>
    </row>
    <row r="183" spans="1:9" s="311" customFormat="1">
      <c r="A183" s="283" t="s">
        <v>897</v>
      </c>
      <c r="B183" s="141" t="s">
        <v>935</v>
      </c>
      <c r="C183" s="313" t="s">
        <v>1119</v>
      </c>
      <c r="D183" s="335">
        <v>0</v>
      </c>
      <c r="E183" s="335">
        <v>0</v>
      </c>
      <c r="F183" s="335">
        <f t="shared" si="11"/>
        <v>0</v>
      </c>
      <c r="G183" s="335" t="s">
        <v>447</v>
      </c>
      <c r="H183" s="372"/>
      <c r="I183" s="382"/>
    </row>
    <row r="184" spans="1:9" s="311" customFormat="1" ht="48" customHeight="1">
      <c r="A184" s="283" t="s">
        <v>782</v>
      </c>
      <c r="B184" s="282" t="s">
        <v>954</v>
      </c>
      <c r="C184" s="313" t="s">
        <v>1119</v>
      </c>
      <c r="D184" s="335">
        <v>0</v>
      </c>
      <c r="E184" s="335">
        <v>0</v>
      </c>
      <c r="F184" s="335">
        <f t="shared" si="11"/>
        <v>0</v>
      </c>
      <c r="G184" s="335" t="s">
        <v>447</v>
      </c>
      <c r="H184" s="372"/>
      <c r="I184" s="382"/>
    </row>
    <row r="185" spans="1:9" s="311" customFormat="1">
      <c r="A185" s="283" t="s">
        <v>543</v>
      </c>
      <c r="B185" s="306" t="s">
        <v>1040</v>
      </c>
      <c r="C185" s="313" t="s">
        <v>1119</v>
      </c>
      <c r="D185" s="335">
        <v>96.840999999999994</v>
      </c>
      <c r="E185" s="335">
        <v>95.8</v>
      </c>
      <c r="F185" s="335">
        <f t="shared" si="11"/>
        <v>-1.0409999999999968</v>
      </c>
      <c r="G185" s="335">
        <f t="shared" si="12"/>
        <v>-1.0749579207153963</v>
      </c>
      <c r="H185" s="378"/>
      <c r="I185" s="382"/>
    </row>
    <row r="186" spans="1:9" s="311" customFormat="1">
      <c r="A186" s="283" t="s">
        <v>544</v>
      </c>
      <c r="B186" s="286" t="s">
        <v>873</v>
      </c>
      <c r="C186" s="313" t="s">
        <v>1119</v>
      </c>
      <c r="D186" s="335">
        <v>0</v>
      </c>
      <c r="E186" s="335">
        <v>0</v>
      </c>
      <c r="F186" s="335">
        <f t="shared" si="11"/>
        <v>0</v>
      </c>
      <c r="G186" s="335" t="s">
        <v>447</v>
      </c>
      <c r="H186" s="372"/>
      <c r="I186" s="382"/>
    </row>
    <row r="187" spans="1:9" s="311" customFormat="1">
      <c r="A187" s="283" t="s">
        <v>545</v>
      </c>
      <c r="B187" s="286" t="s">
        <v>1041</v>
      </c>
      <c r="C187" s="313" t="s">
        <v>1119</v>
      </c>
      <c r="D187" s="335">
        <v>0</v>
      </c>
      <c r="E187" s="335">
        <v>0</v>
      </c>
      <c r="F187" s="335">
        <f t="shared" si="11"/>
        <v>0</v>
      </c>
      <c r="G187" s="335" t="s">
        <v>447</v>
      </c>
      <c r="H187" s="372"/>
      <c r="I187" s="382"/>
    </row>
    <row r="188" spans="1:9" s="311" customFormat="1">
      <c r="A188" s="283" t="s">
        <v>546</v>
      </c>
      <c r="B188" s="141" t="s">
        <v>644</v>
      </c>
      <c r="C188" s="313" t="s">
        <v>1119</v>
      </c>
      <c r="D188" s="335">
        <v>0</v>
      </c>
      <c r="E188" s="335">
        <v>0</v>
      </c>
      <c r="F188" s="335">
        <f t="shared" si="11"/>
        <v>0</v>
      </c>
      <c r="G188" s="335" t="s">
        <v>447</v>
      </c>
      <c r="H188" s="372"/>
      <c r="I188" s="382"/>
    </row>
    <row r="189" spans="1:9" s="311" customFormat="1">
      <c r="A189" s="283" t="s">
        <v>547</v>
      </c>
      <c r="B189" s="141" t="s">
        <v>874</v>
      </c>
      <c r="C189" s="313" t="s">
        <v>1119</v>
      </c>
      <c r="D189" s="335">
        <v>0</v>
      </c>
      <c r="E189" s="335">
        <v>0</v>
      </c>
      <c r="F189" s="335">
        <f t="shared" si="11"/>
        <v>0</v>
      </c>
      <c r="G189" s="335" t="s">
        <v>447</v>
      </c>
      <c r="H189" s="372"/>
      <c r="I189" s="382"/>
    </row>
    <row r="190" spans="1:9" s="311" customFormat="1">
      <c r="A190" s="283" t="s">
        <v>803</v>
      </c>
      <c r="B190" s="141" t="s">
        <v>804</v>
      </c>
      <c r="C190" s="313" t="s">
        <v>1119</v>
      </c>
      <c r="D190" s="335">
        <v>0</v>
      </c>
      <c r="E190" s="335">
        <v>0</v>
      </c>
      <c r="F190" s="335">
        <f t="shared" si="11"/>
        <v>0</v>
      </c>
      <c r="G190" s="335" t="s">
        <v>447</v>
      </c>
      <c r="H190" s="372"/>
      <c r="I190" s="382"/>
    </row>
    <row r="191" spans="1:9" s="311" customFormat="1" ht="31.5">
      <c r="A191" s="283" t="s">
        <v>548</v>
      </c>
      <c r="B191" s="286" t="s">
        <v>910</v>
      </c>
      <c r="C191" s="313" t="s">
        <v>1119</v>
      </c>
      <c r="D191" s="335">
        <v>0</v>
      </c>
      <c r="E191" s="335">
        <v>0</v>
      </c>
      <c r="F191" s="335">
        <f t="shared" si="11"/>
        <v>0</v>
      </c>
      <c r="G191" s="335" t="s">
        <v>447</v>
      </c>
      <c r="H191" s="372"/>
      <c r="I191" s="382"/>
    </row>
    <row r="192" spans="1:9" s="311" customFormat="1" ht="31.5">
      <c r="A192" s="283" t="s">
        <v>655</v>
      </c>
      <c r="B192" s="286" t="s">
        <v>1093</v>
      </c>
      <c r="C192" s="313" t="s">
        <v>1119</v>
      </c>
      <c r="D192" s="335">
        <v>0</v>
      </c>
      <c r="E192" s="335">
        <v>0</v>
      </c>
      <c r="F192" s="335">
        <f t="shared" si="11"/>
        <v>0</v>
      </c>
      <c r="G192" s="335" t="s">
        <v>447</v>
      </c>
      <c r="H192" s="372"/>
      <c r="I192" s="382"/>
    </row>
    <row r="193" spans="1:9" s="311" customFormat="1" ht="15.75" hidden="1" customHeight="1" outlineLevel="1">
      <c r="A193" s="283" t="s">
        <v>656</v>
      </c>
      <c r="B193" s="286" t="s">
        <v>1070</v>
      </c>
      <c r="C193" s="313" t="s">
        <v>1119</v>
      </c>
      <c r="D193" s="335" t="s">
        <v>447</v>
      </c>
      <c r="E193" s="335">
        <v>0</v>
      </c>
      <c r="F193" s="335" t="s">
        <v>447</v>
      </c>
      <c r="G193" s="335" t="s">
        <v>447</v>
      </c>
      <c r="H193" s="372"/>
      <c r="I193" s="382"/>
    </row>
    <row r="194" spans="1:9" s="311" customFormat="1" collapsed="1">
      <c r="A194" s="283" t="s">
        <v>657</v>
      </c>
      <c r="B194" s="286" t="s">
        <v>645</v>
      </c>
      <c r="C194" s="313" t="s">
        <v>1119</v>
      </c>
      <c r="D194" s="335">
        <f>17.179</f>
        <v>17.178999999999998</v>
      </c>
      <c r="E194" s="335">
        <v>16.577999999999999</v>
      </c>
      <c r="F194" s="335">
        <f t="shared" si="11"/>
        <v>-0.60099999999999909</v>
      </c>
      <c r="G194" s="335">
        <f t="shared" si="12"/>
        <v>-3.4984574189417263</v>
      </c>
      <c r="H194" s="372"/>
      <c r="I194" s="382"/>
    </row>
    <row r="195" spans="1:9" s="311" customFormat="1">
      <c r="A195" s="283" t="s">
        <v>658</v>
      </c>
      <c r="B195" s="286" t="s">
        <v>830</v>
      </c>
      <c r="C195" s="313" t="s">
        <v>1119</v>
      </c>
      <c r="D195" s="335">
        <f>5.154</f>
        <v>5.1539999999999999</v>
      </c>
      <c r="E195" s="335">
        <v>4.42</v>
      </c>
      <c r="F195" s="335">
        <f t="shared" si="11"/>
        <v>-0.73399999999999999</v>
      </c>
      <c r="G195" s="335">
        <f t="shared" si="12"/>
        <v>-14.241365929375243</v>
      </c>
      <c r="H195" s="372"/>
      <c r="I195" s="382"/>
    </row>
    <row r="196" spans="1:9" s="311" customFormat="1" ht="28.5" customHeight="1">
      <c r="A196" s="283" t="s">
        <v>796</v>
      </c>
      <c r="B196" s="286" t="s">
        <v>1042</v>
      </c>
      <c r="C196" s="313" t="s">
        <v>1119</v>
      </c>
      <c r="D196" s="335">
        <v>0</v>
      </c>
      <c r="E196" s="335">
        <v>0</v>
      </c>
      <c r="F196" s="335">
        <f t="shared" si="11"/>
        <v>0</v>
      </c>
      <c r="G196" s="335" t="s">
        <v>447</v>
      </c>
      <c r="H196" s="372"/>
      <c r="I196" s="382"/>
    </row>
    <row r="197" spans="1:9" s="311" customFormat="1">
      <c r="A197" s="283" t="s">
        <v>806</v>
      </c>
      <c r="B197" s="141" t="s">
        <v>807</v>
      </c>
      <c r="C197" s="313" t="s">
        <v>1119</v>
      </c>
      <c r="D197" s="335">
        <v>0</v>
      </c>
      <c r="E197" s="335">
        <v>0</v>
      </c>
      <c r="F197" s="335">
        <f t="shared" si="11"/>
        <v>0</v>
      </c>
      <c r="G197" s="335" t="s">
        <v>447</v>
      </c>
      <c r="H197" s="372"/>
      <c r="I197" s="382"/>
    </row>
    <row r="198" spans="1:9" s="311" customFormat="1">
      <c r="A198" s="283" t="s">
        <v>805</v>
      </c>
      <c r="B198" s="286" t="s">
        <v>903</v>
      </c>
      <c r="C198" s="313" t="s">
        <v>1119</v>
      </c>
      <c r="D198" s="335">
        <f>D185-D194-D195-D202</f>
        <v>71.111999999999995</v>
      </c>
      <c r="E198" s="335">
        <f>E185-E194-E195-E202</f>
        <v>71.099999999999994</v>
      </c>
      <c r="F198" s="335">
        <f t="shared" si="11"/>
        <v>-1.2000000000000455E-2</v>
      </c>
      <c r="G198" s="335">
        <f t="shared" si="12"/>
        <v>-1.6874789065137324E-2</v>
      </c>
      <c r="H198" s="372"/>
      <c r="I198" s="382"/>
    </row>
    <row r="199" spans="1:9" s="311" customFormat="1" ht="28.5" customHeight="1">
      <c r="A199" s="283" t="s">
        <v>808</v>
      </c>
      <c r="B199" s="286" t="s">
        <v>904</v>
      </c>
      <c r="C199" s="313" t="s">
        <v>1119</v>
      </c>
      <c r="D199" s="335">
        <v>0</v>
      </c>
      <c r="E199" s="335">
        <v>0</v>
      </c>
      <c r="F199" s="335">
        <f t="shared" si="11"/>
        <v>0</v>
      </c>
      <c r="G199" s="335" t="s">
        <v>447</v>
      </c>
      <c r="H199" s="372"/>
      <c r="I199" s="382"/>
    </row>
    <row r="200" spans="1:9" s="311" customFormat="1">
      <c r="A200" s="283" t="s">
        <v>809</v>
      </c>
      <c r="B200" s="286" t="s">
        <v>811</v>
      </c>
      <c r="C200" s="313" t="s">
        <v>1119</v>
      </c>
      <c r="D200" s="335">
        <v>0</v>
      </c>
      <c r="E200" s="335">
        <v>0</v>
      </c>
      <c r="F200" s="335">
        <f t="shared" si="11"/>
        <v>0</v>
      </c>
      <c r="G200" s="335" t="s">
        <v>447</v>
      </c>
      <c r="H200" s="372"/>
      <c r="I200" s="382"/>
    </row>
    <row r="201" spans="1:9" s="311" customFormat="1" ht="31.5">
      <c r="A201" s="283" t="s">
        <v>810</v>
      </c>
      <c r="B201" s="286" t="s">
        <v>1021</v>
      </c>
      <c r="C201" s="313" t="s">
        <v>1119</v>
      </c>
      <c r="D201" s="335">
        <v>0</v>
      </c>
      <c r="E201" s="335">
        <v>0</v>
      </c>
      <c r="F201" s="335">
        <f t="shared" si="11"/>
        <v>0</v>
      </c>
      <c r="G201" s="335" t="s">
        <v>447</v>
      </c>
      <c r="H201" s="372"/>
      <c r="I201" s="382"/>
    </row>
    <row r="202" spans="1:9" s="311" customFormat="1">
      <c r="A202" s="283" t="s">
        <v>831</v>
      </c>
      <c r="B202" s="286" t="s">
        <v>1094</v>
      </c>
      <c r="C202" s="313" t="s">
        <v>1119</v>
      </c>
      <c r="D202" s="335">
        <f>4.528*75%</f>
        <v>3.3959999999999999</v>
      </c>
      <c r="E202" s="335">
        <v>3.702</v>
      </c>
      <c r="F202" s="335">
        <f t="shared" si="11"/>
        <v>0.30600000000000005</v>
      </c>
      <c r="G202" s="335">
        <f t="shared" si="12"/>
        <v>9.0106007067137828</v>
      </c>
      <c r="H202" s="372"/>
      <c r="I202" s="382"/>
    </row>
    <row r="203" spans="1:9" s="311" customFormat="1" ht="26.25" customHeight="1">
      <c r="A203" s="283" t="s">
        <v>549</v>
      </c>
      <c r="B203" s="306" t="s">
        <v>1043</v>
      </c>
      <c r="C203" s="313" t="s">
        <v>1119</v>
      </c>
      <c r="D203" s="335">
        <v>0</v>
      </c>
      <c r="E203" s="335">
        <v>0</v>
      </c>
      <c r="F203" s="335">
        <f t="shared" si="11"/>
        <v>0</v>
      </c>
      <c r="G203" s="335" t="s">
        <v>447</v>
      </c>
      <c r="H203" s="378"/>
      <c r="I203" s="382"/>
    </row>
    <row r="204" spans="1:9" s="311" customFormat="1">
      <c r="A204" s="283" t="s">
        <v>550</v>
      </c>
      <c r="B204" s="286" t="s">
        <v>46</v>
      </c>
      <c r="C204" s="313" t="s">
        <v>1119</v>
      </c>
      <c r="D204" s="335">
        <v>0</v>
      </c>
      <c r="E204" s="335">
        <v>0</v>
      </c>
      <c r="F204" s="335">
        <f t="shared" si="11"/>
        <v>0</v>
      </c>
      <c r="G204" s="335" t="s">
        <v>447</v>
      </c>
      <c r="H204" s="372"/>
      <c r="I204" s="382"/>
    </row>
    <row r="205" spans="1:9" s="311" customFormat="1">
      <c r="A205" s="283" t="s">
        <v>551</v>
      </c>
      <c r="B205" s="286" t="s">
        <v>71</v>
      </c>
      <c r="C205" s="313" t="s">
        <v>1119</v>
      </c>
      <c r="D205" s="335">
        <v>0</v>
      </c>
      <c r="E205" s="335">
        <v>0</v>
      </c>
      <c r="F205" s="335">
        <f t="shared" si="11"/>
        <v>0</v>
      </c>
      <c r="G205" s="335" t="s">
        <v>447</v>
      </c>
      <c r="H205" s="372"/>
      <c r="I205" s="382"/>
    </row>
    <row r="206" spans="1:9" s="311" customFormat="1" ht="34.5" customHeight="1">
      <c r="A206" s="283" t="s">
        <v>659</v>
      </c>
      <c r="B206" s="141" t="s">
        <v>1105</v>
      </c>
      <c r="C206" s="313" t="s">
        <v>1119</v>
      </c>
      <c r="D206" s="335">
        <v>0</v>
      </c>
      <c r="E206" s="335">
        <v>0</v>
      </c>
      <c r="F206" s="335">
        <f t="shared" si="11"/>
        <v>0</v>
      </c>
      <c r="G206" s="335" t="s">
        <v>447</v>
      </c>
      <c r="H206" s="372"/>
      <c r="I206" s="382"/>
    </row>
    <row r="207" spans="1:9" s="311" customFormat="1">
      <c r="A207" s="283" t="s">
        <v>660</v>
      </c>
      <c r="B207" s="287" t="s">
        <v>626</v>
      </c>
      <c r="C207" s="313" t="s">
        <v>1119</v>
      </c>
      <c r="D207" s="335">
        <v>0</v>
      </c>
      <c r="E207" s="335">
        <v>0</v>
      </c>
      <c r="F207" s="335">
        <f t="shared" si="11"/>
        <v>0</v>
      </c>
      <c r="G207" s="335" t="s">
        <v>447</v>
      </c>
      <c r="H207" s="372"/>
      <c r="I207" s="382"/>
    </row>
    <row r="208" spans="1:9" s="311" customFormat="1">
      <c r="A208" s="283" t="s">
        <v>661</v>
      </c>
      <c r="B208" s="287" t="s">
        <v>745</v>
      </c>
      <c r="C208" s="313" t="s">
        <v>1119</v>
      </c>
      <c r="D208" s="335">
        <v>0</v>
      </c>
      <c r="E208" s="335">
        <v>0</v>
      </c>
      <c r="F208" s="335">
        <f t="shared" si="11"/>
        <v>0</v>
      </c>
      <c r="G208" s="335" t="s">
        <v>447</v>
      </c>
      <c r="H208" s="372"/>
      <c r="I208" s="382"/>
    </row>
    <row r="209" spans="1:9" s="311" customFormat="1">
      <c r="A209" s="283" t="s">
        <v>552</v>
      </c>
      <c r="B209" s="286" t="s">
        <v>1095</v>
      </c>
      <c r="C209" s="313" t="s">
        <v>1119</v>
      </c>
      <c r="D209" s="335">
        <v>0</v>
      </c>
      <c r="E209" s="335">
        <v>0</v>
      </c>
      <c r="F209" s="335">
        <f t="shared" si="11"/>
        <v>0</v>
      </c>
      <c r="G209" s="335" t="s">
        <v>447</v>
      </c>
      <c r="H209" s="372"/>
      <c r="I209" s="382"/>
    </row>
    <row r="210" spans="1:9" s="311" customFormat="1">
      <c r="A210" s="283" t="s">
        <v>554</v>
      </c>
      <c r="B210" s="306" t="s">
        <v>1044</v>
      </c>
      <c r="C210" s="313" t="s">
        <v>1119</v>
      </c>
      <c r="D210" s="335">
        <v>0</v>
      </c>
      <c r="E210" s="335">
        <v>0</v>
      </c>
      <c r="F210" s="335">
        <f t="shared" si="11"/>
        <v>0</v>
      </c>
      <c r="G210" s="335" t="s">
        <v>447</v>
      </c>
      <c r="H210" s="378"/>
      <c r="I210" s="382"/>
    </row>
    <row r="211" spans="1:9" s="311" customFormat="1">
      <c r="A211" s="283" t="s">
        <v>555</v>
      </c>
      <c r="B211" s="286" t="s">
        <v>1045</v>
      </c>
      <c r="C211" s="313" t="s">
        <v>1119</v>
      </c>
      <c r="D211" s="335">
        <v>0</v>
      </c>
      <c r="E211" s="335">
        <v>0</v>
      </c>
      <c r="F211" s="335">
        <f t="shared" si="11"/>
        <v>0</v>
      </c>
      <c r="G211" s="335" t="s">
        <v>447</v>
      </c>
      <c r="H211" s="372"/>
      <c r="I211" s="382"/>
    </row>
    <row r="212" spans="1:9" s="311" customFormat="1">
      <c r="A212" s="283" t="s">
        <v>662</v>
      </c>
      <c r="B212" s="141" t="s">
        <v>875</v>
      </c>
      <c r="C212" s="313" t="s">
        <v>1119</v>
      </c>
      <c r="D212" s="335">
        <v>0</v>
      </c>
      <c r="E212" s="335">
        <v>0</v>
      </c>
      <c r="F212" s="335">
        <f t="shared" si="11"/>
        <v>0</v>
      </c>
      <c r="G212" s="335" t="s">
        <v>447</v>
      </c>
      <c r="H212" s="372"/>
      <c r="I212" s="382"/>
    </row>
    <row r="213" spans="1:9" s="311" customFormat="1" ht="32.25" customHeight="1">
      <c r="A213" s="283" t="s">
        <v>663</v>
      </c>
      <c r="B213" s="141" t="s">
        <v>876</v>
      </c>
      <c r="C213" s="313" t="s">
        <v>1119</v>
      </c>
      <c r="D213" s="335">
        <v>0</v>
      </c>
      <c r="E213" s="335">
        <v>0</v>
      </c>
      <c r="F213" s="335">
        <f t="shared" si="11"/>
        <v>0</v>
      </c>
      <c r="G213" s="335" t="s">
        <v>447</v>
      </c>
      <c r="H213" s="372"/>
      <c r="I213" s="382"/>
    </row>
    <row r="214" spans="1:9" s="311" customFormat="1" ht="31.5">
      <c r="A214" s="283" t="s">
        <v>664</v>
      </c>
      <c r="B214" s="141" t="s">
        <v>1111</v>
      </c>
      <c r="C214" s="313" t="s">
        <v>1119</v>
      </c>
      <c r="D214" s="335">
        <v>0</v>
      </c>
      <c r="E214" s="335">
        <v>0</v>
      </c>
      <c r="F214" s="335">
        <f t="shared" si="11"/>
        <v>0</v>
      </c>
      <c r="G214" s="335" t="s">
        <v>447</v>
      </c>
      <c r="H214" s="372"/>
      <c r="I214" s="382"/>
    </row>
    <row r="215" spans="1:9" s="311" customFormat="1">
      <c r="A215" s="283" t="s">
        <v>665</v>
      </c>
      <c r="B215" s="141" t="s">
        <v>877</v>
      </c>
      <c r="C215" s="313" t="s">
        <v>1119</v>
      </c>
      <c r="D215" s="335">
        <v>0</v>
      </c>
      <c r="E215" s="335">
        <v>0</v>
      </c>
      <c r="F215" s="335">
        <f t="shared" si="11"/>
        <v>0</v>
      </c>
      <c r="G215" s="335" t="s">
        <v>447</v>
      </c>
      <c r="H215" s="372"/>
      <c r="I215" s="382"/>
    </row>
    <row r="216" spans="1:9" s="311" customFormat="1" ht="21" customHeight="1">
      <c r="A216" s="283" t="s">
        <v>797</v>
      </c>
      <c r="B216" s="141" t="s">
        <v>878</v>
      </c>
      <c r="C216" s="313" t="s">
        <v>1119</v>
      </c>
      <c r="D216" s="335">
        <v>0</v>
      </c>
      <c r="E216" s="335">
        <v>0</v>
      </c>
      <c r="F216" s="335">
        <f t="shared" si="11"/>
        <v>0</v>
      </c>
      <c r="G216" s="335" t="s">
        <v>447</v>
      </c>
      <c r="H216" s="372"/>
      <c r="I216" s="382"/>
    </row>
    <row r="217" spans="1:9" s="311" customFormat="1">
      <c r="A217" s="283" t="s">
        <v>798</v>
      </c>
      <c r="B217" s="141" t="s">
        <v>553</v>
      </c>
      <c r="C217" s="313" t="s">
        <v>1119</v>
      </c>
      <c r="D217" s="335">
        <v>0</v>
      </c>
      <c r="E217" s="335">
        <v>0</v>
      </c>
      <c r="F217" s="335">
        <f t="shared" si="11"/>
        <v>0</v>
      </c>
      <c r="G217" s="335" t="s">
        <v>447</v>
      </c>
      <c r="H217" s="372"/>
      <c r="I217" s="382"/>
    </row>
    <row r="218" spans="1:9" s="311" customFormat="1">
      <c r="A218" s="283" t="s">
        <v>556</v>
      </c>
      <c r="B218" s="286" t="s">
        <v>58</v>
      </c>
      <c r="C218" s="313" t="s">
        <v>1119</v>
      </c>
      <c r="D218" s="335">
        <v>0</v>
      </c>
      <c r="E218" s="335">
        <v>0</v>
      </c>
      <c r="F218" s="335">
        <f t="shared" si="11"/>
        <v>0</v>
      </c>
      <c r="G218" s="335" t="s">
        <v>447</v>
      </c>
      <c r="H218" s="372"/>
      <c r="I218" s="382"/>
    </row>
    <row r="219" spans="1:9" s="311" customFormat="1">
      <c r="A219" s="283" t="s">
        <v>557</v>
      </c>
      <c r="B219" s="286" t="s">
        <v>1104</v>
      </c>
      <c r="C219" s="313" t="s">
        <v>1119</v>
      </c>
      <c r="D219" s="335">
        <v>0</v>
      </c>
      <c r="E219" s="335">
        <v>0</v>
      </c>
      <c r="F219" s="335">
        <f t="shared" si="11"/>
        <v>0</v>
      </c>
      <c r="G219" s="335" t="s">
        <v>447</v>
      </c>
      <c r="H219" s="372"/>
      <c r="I219" s="382"/>
    </row>
    <row r="220" spans="1:9" s="311" customFormat="1">
      <c r="A220" s="283" t="s">
        <v>938</v>
      </c>
      <c r="B220" s="286" t="s">
        <v>872</v>
      </c>
      <c r="C220" s="313" t="s">
        <v>290</v>
      </c>
      <c r="D220" s="335">
        <v>0</v>
      </c>
      <c r="E220" s="335">
        <v>0</v>
      </c>
      <c r="F220" s="335">
        <f t="shared" si="11"/>
        <v>0</v>
      </c>
      <c r="G220" s="335" t="s">
        <v>447</v>
      </c>
      <c r="H220" s="372"/>
      <c r="I220" s="382"/>
    </row>
    <row r="221" spans="1:9" s="311" customFormat="1" ht="31.5">
      <c r="A221" s="283" t="s">
        <v>939</v>
      </c>
      <c r="B221" s="286" t="s">
        <v>940</v>
      </c>
      <c r="C221" s="313" t="s">
        <v>1119</v>
      </c>
      <c r="D221" s="335">
        <v>0</v>
      </c>
      <c r="E221" s="335">
        <v>0</v>
      </c>
      <c r="F221" s="335">
        <f t="shared" si="11"/>
        <v>0</v>
      </c>
      <c r="G221" s="335" t="s">
        <v>447</v>
      </c>
      <c r="H221" s="372"/>
      <c r="I221" s="382"/>
    </row>
    <row r="222" spans="1:9" s="311" customFormat="1">
      <c r="A222" s="283" t="s">
        <v>558</v>
      </c>
      <c r="B222" s="306" t="s">
        <v>1046</v>
      </c>
      <c r="C222" s="313" t="s">
        <v>1119</v>
      </c>
      <c r="D222" s="335">
        <v>0</v>
      </c>
      <c r="E222" s="335">
        <v>0</v>
      </c>
      <c r="F222" s="335">
        <f t="shared" si="11"/>
        <v>0</v>
      </c>
      <c r="G222" s="335" t="s">
        <v>447</v>
      </c>
      <c r="H222" s="378"/>
      <c r="I222" s="382"/>
    </row>
    <row r="223" spans="1:9" s="311" customFormat="1" ht="31.5" customHeight="1">
      <c r="A223" s="283" t="s">
        <v>559</v>
      </c>
      <c r="B223" s="286" t="s">
        <v>59</v>
      </c>
      <c r="C223" s="313" t="s">
        <v>1119</v>
      </c>
      <c r="D223" s="335">
        <v>0</v>
      </c>
      <c r="E223" s="335">
        <v>0</v>
      </c>
      <c r="F223" s="335">
        <f t="shared" si="11"/>
        <v>0</v>
      </c>
      <c r="G223" s="335" t="s">
        <v>447</v>
      </c>
      <c r="H223" s="372"/>
      <c r="I223" s="382"/>
    </row>
    <row r="224" spans="1:9" s="311" customFormat="1" ht="33" customHeight="1">
      <c r="A224" s="283" t="s">
        <v>560</v>
      </c>
      <c r="B224" s="286" t="s">
        <v>1047</v>
      </c>
      <c r="C224" s="313" t="s">
        <v>1119</v>
      </c>
      <c r="D224" s="335">
        <v>0</v>
      </c>
      <c r="E224" s="335">
        <v>0</v>
      </c>
      <c r="F224" s="335">
        <f t="shared" si="11"/>
        <v>0</v>
      </c>
      <c r="G224" s="335" t="s">
        <v>447</v>
      </c>
      <c r="H224" s="372"/>
      <c r="I224" s="382"/>
    </row>
    <row r="225" spans="1:9" s="311" customFormat="1">
      <c r="A225" s="283" t="s">
        <v>613</v>
      </c>
      <c r="B225" s="141" t="s">
        <v>1096</v>
      </c>
      <c r="C225" s="313" t="s">
        <v>1119</v>
      </c>
      <c r="D225" s="335">
        <v>0</v>
      </c>
      <c r="E225" s="335">
        <v>0</v>
      </c>
      <c r="F225" s="335">
        <f t="shared" si="11"/>
        <v>0</v>
      </c>
      <c r="G225" s="335" t="s">
        <v>447</v>
      </c>
      <c r="H225" s="372"/>
      <c r="I225" s="382"/>
    </row>
    <row r="226" spans="1:9" s="311" customFormat="1">
      <c r="A226" s="283" t="s">
        <v>614</v>
      </c>
      <c r="B226" s="141" t="s">
        <v>1106</v>
      </c>
      <c r="C226" s="313" t="s">
        <v>1119</v>
      </c>
      <c r="D226" s="335">
        <v>0</v>
      </c>
      <c r="E226" s="335">
        <v>0</v>
      </c>
      <c r="F226" s="335">
        <f t="shared" si="11"/>
        <v>0</v>
      </c>
      <c r="G226" s="335" t="s">
        <v>447</v>
      </c>
      <c r="H226" s="372"/>
      <c r="I226" s="382"/>
    </row>
    <row r="227" spans="1:9" s="311" customFormat="1" ht="33" customHeight="1">
      <c r="A227" s="283" t="s">
        <v>648</v>
      </c>
      <c r="B227" s="141" t="s">
        <v>63</v>
      </c>
      <c r="C227" s="313" t="s">
        <v>1119</v>
      </c>
      <c r="D227" s="335">
        <v>0</v>
      </c>
      <c r="E227" s="335">
        <v>0</v>
      </c>
      <c r="F227" s="335">
        <f t="shared" si="11"/>
        <v>0</v>
      </c>
      <c r="G227" s="335" t="s">
        <v>447</v>
      </c>
      <c r="H227" s="372"/>
      <c r="I227" s="382"/>
    </row>
    <row r="228" spans="1:9" s="311" customFormat="1">
      <c r="A228" s="283" t="s">
        <v>561</v>
      </c>
      <c r="B228" s="286" t="s">
        <v>925</v>
      </c>
      <c r="C228" s="313" t="s">
        <v>1119</v>
      </c>
      <c r="D228" s="335">
        <v>0</v>
      </c>
      <c r="E228" s="335">
        <v>0</v>
      </c>
      <c r="F228" s="335">
        <f t="shared" si="11"/>
        <v>0</v>
      </c>
      <c r="G228" s="335" t="s">
        <v>447</v>
      </c>
      <c r="H228" s="372"/>
      <c r="I228" s="382"/>
    </row>
    <row r="229" spans="1:9" s="311" customFormat="1" ht="16.5" customHeight="1">
      <c r="A229" s="283" t="s">
        <v>562</v>
      </c>
      <c r="B229" s="286" t="s">
        <v>1048</v>
      </c>
      <c r="C229" s="313" t="s">
        <v>1119</v>
      </c>
      <c r="D229" s="335">
        <v>0</v>
      </c>
      <c r="E229" s="335">
        <v>0</v>
      </c>
      <c r="F229" s="335">
        <f t="shared" si="11"/>
        <v>0</v>
      </c>
      <c r="G229" s="335" t="s">
        <v>447</v>
      </c>
      <c r="H229" s="372"/>
      <c r="I229" s="382"/>
    </row>
    <row r="230" spans="1:9" s="311" customFormat="1">
      <c r="A230" s="283" t="s">
        <v>666</v>
      </c>
      <c r="B230" s="141" t="s">
        <v>672</v>
      </c>
      <c r="C230" s="313" t="s">
        <v>1119</v>
      </c>
      <c r="D230" s="335">
        <v>0</v>
      </c>
      <c r="E230" s="335">
        <v>0</v>
      </c>
      <c r="F230" s="335">
        <f t="shared" si="11"/>
        <v>0</v>
      </c>
      <c r="G230" s="335" t="s">
        <v>447</v>
      </c>
      <c r="H230" s="372"/>
      <c r="I230" s="382"/>
    </row>
    <row r="231" spans="1:9" s="311" customFormat="1">
      <c r="A231" s="283" t="s">
        <v>667</v>
      </c>
      <c r="B231" s="141" t="s">
        <v>1097</v>
      </c>
      <c r="C231" s="313" t="s">
        <v>1119</v>
      </c>
      <c r="D231" s="335">
        <v>0</v>
      </c>
      <c r="E231" s="335">
        <v>0</v>
      </c>
      <c r="F231" s="335">
        <f t="shared" ref="F231:F252" si="13">E231-D231</f>
        <v>0</v>
      </c>
      <c r="G231" s="335" t="s">
        <v>447</v>
      </c>
      <c r="H231" s="372"/>
      <c r="I231" s="382"/>
    </row>
    <row r="232" spans="1:9" s="311" customFormat="1">
      <c r="A232" s="283" t="s">
        <v>668</v>
      </c>
      <c r="B232" s="286" t="s">
        <v>646</v>
      </c>
      <c r="C232" s="313" t="s">
        <v>1119</v>
      </c>
      <c r="D232" s="335">
        <v>0</v>
      </c>
      <c r="E232" s="335">
        <v>0</v>
      </c>
      <c r="F232" s="335">
        <f t="shared" si="13"/>
        <v>0</v>
      </c>
      <c r="G232" s="335" t="s">
        <v>447</v>
      </c>
      <c r="H232" s="372"/>
      <c r="I232" s="382"/>
    </row>
    <row r="233" spans="1:9" s="311" customFormat="1">
      <c r="A233" s="283" t="s">
        <v>669</v>
      </c>
      <c r="B233" s="286" t="s">
        <v>647</v>
      </c>
      <c r="C233" s="313" t="s">
        <v>1119</v>
      </c>
      <c r="D233" s="335">
        <v>0</v>
      </c>
      <c r="E233" s="335">
        <v>0</v>
      </c>
      <c r="F233" s="335">
        <f t="shared" si="13"/>
        <v>0</v>
      </c>
      <c r="G233" s="335" t="s">
        <v>447</v>
      </c>
      <c r="H233" s="372"/>
      <c r="I233" s="382"/>
    </row>
    <row r="234" spans="1:9" s="311" customFormat="1" ht="29.25" customHeight="1">
      <c r="A234" s="283" t="s">
        <v>670</v>
      </c>
      <c r="B234" s="286" t="s">
        <v>1098</v>
      </c>
      <c r="C234" s="313" t="s">
        <v>1119</v>
      </c>
      <c r="D234" s="335">
        <v>0</v>
      </c>
      <c r="E234" s="335">
        <v>0</v>
      </c>
      <c r="F234" s="335">
        <f t="shared" si="13"/>
        <v>0</v>
      </c>
      <c r="G234" s="335" t="s">
        <v>447</v>
      </c>
      <c r="H234" s="372"/>
      <c r="I234" s="382"/>
    </row>
    <row r="235" spans="1:9" s="311" customFormat="1">
      <c r="A235" s="283" t="s">
        <v>563</v>
      </c>
      <c r="B235" s="306" t="s">
        <v>1049</v>
      </c>
      <c r="C235" s="313" t="s">
        <v>1119</v>
      </c>
      <c r="D235" s="335">
        <v>0</v>
      </c>
      <c r="E235" s="335">
        <v>0</v>
      </c>
      <c r="F235" s="335">
        <f t="shared" si="13"/>
        <v>0</v>
      </c>
      <c r="G235" s="335" t="s">
        <v>447</v>
      </c>
      <c r="H235" s="378"/>
      <c r="I235" s="382"/>
    </row>
    <row r="236" spans="1:9" s="311" customFormat="1" ht="35.25" customHeight="1">
      <c r="A236" s="283" t="s">
        <v>564</v>
      </c>
      <c r="B236" s="286" t="s">
        <v>1050</v>
      </c>
      <c r="C236" s="313" t="s">
        <v>1119</v>
      </c>
      <c r="D236" s="335">
        <v>0</v>
      </c>
      <c r="E236" s="335">
        <v>0</v>
      </c>
      <c r="F236" s="335">
        <f t="shared" si="13"/>
        <v>0</v>
      </c>
      <c r="G236" s="335" t="s">
        <v>447</v>
      </c>
      <c r="H236" s="372"/>
      <c r="I236" s="382"/>
    </row>
    <row r="237" spans="1:9" s="311" customFormat="1">
      <c r="A237" s="283" t="s">
        <v>1114</v>
      </c>
      <c r="B237" s="141" t="s">
        <v>1096</v>
      </c>
      <c r="C237" s="313" t="s">
        <v>1119</v>
      </c>
      <c r="D237" s="335">
        <v>0</v>
      </c>
      <c r="E237" s="335">
        <v>0</v>
      </c>
      <c r="F237" s="335">
        <f t="shared" si="13"/>
        <v>0</v>
      </c>
      <c r="G237" s="335" t="s">
        <v>447</v>
      </c>
      <c r="H237" s="372"/>
      <c r="I237" s="382"/>
    </row>
    <row r="238" spans="1:9" s="311" customFormat="1">
      <c r="A238" s="283" t="s">
        <v>1115</v>
      </c>
      <c r="B238" s="141" t="s">
        <v>1106</v>
      </c>
      <c r="C238" s="313" t="s">
        <v>1119</v>
      </c>
      <c r="D238" s="335">
        <v>0</v>
      </c>
      <c r="E238" s="335">
        <v>0</v>
      </c>
      <c r="F238" s="335">
        <f t="shared" si="13"/>
        <v>0</v>
      </c>
      <c r="G238" s="335" t="s">
        <v>447</v>
      </c>
      <c r="H238" s="372"/>
      <c r="I238" s="382"/>
    </row>
    <row r="239" spans="1:9" s="311" customFormat="1" ht="29.25" customHeight="1">
      <c r="A239" s="283" t="s">
        <v>1116</v>
      </c>
      <c r="B239" s="141" t="s">
        <v>63</v>
      </c>
      <c r="C239" s="313" t="s">
        <v>1119</v>
      </c>
      <c r="D239" s="335">
        <v>0</v>
      </c>
      <c r="E239" s="335">
        <v>0</v>
      </c>
      <c r="F239" s="335">
        <f t="shared" si="13"/>
        <v>0</v>
      </c>
      <c r="G239" s="335" t="s">
        <v>447</v>
      </c>
      <c r="H239" s="372"/>
      <c r="I239" s="382"/>
    </row>
    <row r="240" spans="1:9" s="311" customFormat="1" ht="35.25" customHeight="1">
      <c r="A240" s="283" t="s">
        <v>565</v>
      </c>
      <c r="B240" s="286" t="s">
        <v>14</v>
      </c>
      <c r="C240" s="313" t="s">
        <v>1119</v>
      </c>
      <c r="D240" s="335">
        <v>0</v>
      </c>
      <c r="E240" s="335">
        <v>0</v>
      </c>
      <c r="F240" s="335">
        <f t="shared" si="13"/>
        <v>0</v>
      </c>
      <c r="G240" s="335" t="s">
        <v>447</v>
      </c>
      <c r="H240" s="372"/>
      <c r="I240" s="382"/>
    </row>
    <row r="241" spans="1:9" s="311" customFormat="1" ht="29.25" customHeight="1">
      <c r="A241" s="283" t="s">
        <v>671</v>
      </c>
      <c r="B241" s="286" t="s">
        <v>1099</v>
      </c>
      <c r="C241" s="313" t="s">
        <v>1119</v>
      </c>
      <c r="D241" s="335">
        <v>0</v>
      </c>
      <c r="E241" s="335">
        <v>0</v>
      </c>
      <c r="F241" s="335">
        <f t="shared" si="13"/>
        <v>0</v>
      </c>
      <c r="G241" s="335" t="s">
        <v>447</v>
      </c>
      <c r="H241" s="372"/>
      <c r="I241" s="382"/>
    </row>
    <row r="242" spans="1:9" s="311" customFormat="1" ht="31.5">
      <c r="A242" s="283" t="s">
        <v>566</v>
      </c>
      <c r="B242" s="306" t="s">
        <v>1085</v>
      </c>
      <c r="C242" s="313" t="s">
        <v>1119</v>
      </c>
      <c r="D242" s="335">
        <f t="shared" ref="D242:E242" si="14">D167-D185</f>
        <v>-9.9999999999056399E-4</v>
      </c>
      <c r="E242" s="335">
        <f t="shared" si="14"/>
        <v>0</v>
      </c>
      <c r="F242" s="335">
        <f t="shared" si="13"/>
        <v>9.9999999999056399E-4</v>
      </c>
      <c r="G242" s="335">
        <f t="shared" ref="G242:G252" si="15">F242/D242*100</f>
        <v>-100</v>
      </c>
      <c r="H242" s="378"/>
      <c r="I242" s="382"/>
    </row>
    <row r="243" spans="1:9" s="311" customFormat="1" ht="31.5">
      <c r="A243" s="283" t="s">
        <v>567</v>
      </c>
      <c r="B243" s="306" t="s">
        <v>1100</v>
      </c>
      <c r="C243" s="313" t="s">
        <v>1119</v>
      </c>
      <c r="D243" s="335">
        <f t="shared" ref="D243:E243" si="16">D203-D210</f>
        <v>0</v>
      </c>
      <c r="E243" s="335">
        <f t="shared" si="16"/>
        <v>0</v>
      </c>
      <c r="F243" s="335">
        <f t="shared" si="13"/>
        <v>0</v>
      </c>
      <c r="G243" s="335" t="s">
        <v>447</v>
      </c>
      <c r="H243" s="378"/>
      <c r="I243" s="382"/>
    </row>
    <row r="244" spans="1:9" s="311" customFormat="1">
      <c r="A244" s="283" t="s">
        <v>673</v>
      </c>
      <c r="B244" s="286" t="s">
        <v>1101</v>
      </c>
      <c r="C244" s="313" t="s">
        <v>1119</v>
      </c>
      <c r="D244" s="335">
        <v>0</v>
      </c>
      <c r="E244" s="335">
        <v>0</v>
      </c>
      <c r="F244" s="335">
        <f t="shared" si="13"/>
        <v>0</v>
      </c>
      <c r="G244" s="335" t="s">
        <v>447</v>
      </c>
      <c r="H244" s="372"/>
      <c r="I244" s="382"/>
    </row>
    <row r="245" spans="1:9" s="311" customFormat="1">
      <c r="A245" s="283" t="s">
        <v>674</v>
      </c>
      <c r="B245" s="286" t="s">
        <v>51</v>
      </c>
      <c r="C245" s="313" t="s">
        <v>1119</v>
      </c>
      <c r="D245" s="335">
        <v>0</v>
      </c>
      <c r="E245" s="335">
        <v>0</v>
      </c>
      <c r="F245" s="335">
        <f t="shared" si="13"/>
        <v>0</v>
      </c>
      <c r="G245" s="335" t="s">
        <v>447</v>
      </c>
      <c r="H245" s="372"/>
      <c r="I245" s="382"/>
    </row>
    <row r="246" spans="1:9" s="311" customFormat="1" ht="31.5">
      <c r="A246" s="283" t="s">
        <v>568</v>
      </c>
      <c r="B246" s="306" t="s">
        <v>1102</v>
      </c>
      <c r="C246" s="313" t="s">
        <v>1119</v>
      </c>
      <c r="D246" s="335">
        <f t="shared" ref="D246" si="17">D222-D235</f>
        <v>0</v>
      </c>
      <c r="E246" s="335">
        <f t="shared" ref="E246" si="18">E222-E235</f>
        <v>0</v>
      </c>
      <c r="F246" s="335">
        <f t="shared" si="13"/>
        <v>0</v>
      </c>
      <c r="G246" s="335" t="s">
        <v>447</v>
      </c>
      <c r="H246" s="378"/>
      <c r="I246" s="382"/>
    </row>
    <row r="247" spans="1:9" s="311" customFormat="1">
      <c r="A247" s="283" t="s">
        <v>833</v>
      </c>
      <c r="B247" s="286" t="s">
        <v>871</v>
      </c>
      <c r="C247" s="313" t="s">
        <v>1119</v>
      </c>
      <c r="D247" s="335">
        <f t="shared" ref="D247" si="19">D224-D236</f>
        <v>0</v>
      </c>
      <c r="E247" s="335">
        <f t="shared" ref="E247" si="20">E224-E236</f>
        <v>0</v>
      </c>
      <c r="F247" s="335">
        <f t="shared" si="13"/>
        <v>0</v>
      </c>
      <c r="G247" s="335" t="s">
        <v>447</v>
      </c>
      <c r="H247" s="372"/>
      <c r="I247" s="382"/>
    </row>
    <row r="248" spans="1:9" s="311" customFormat="1">
      <c r="A248" s="283" t="s">
        <v>834</v>
      </c>
      <c r="B248" s="286" t="s">
        <v>832</v>
      </c>
      <c r="C248" s="313" t="s">
        <v>1119</v>
      </c>
      <c r="D248" s="335">
        <f t="shared" ref="D248" si="21">D246-D247</f>
        <v>0</v>
      </c>
      <c r="E248" s="335">
        <f t="shared" ref="E248" si="22">E246-E247</f>
        <v>0</v>
      </c>
      <c r="F248" s="335">
        <f t="shared" si="13"/>
        <v>0</v>
      </c>
      <c r="G248" s="335" t="s">
        <v>447</v>
      </c>
      <c r="H248" s="372"/>
      <c r="I248" s="382"/>
    </row>
    <row r="249" spans="1:9" s="311" customFormat="1">
      <c r="A249" s="283" t="s">
        <v>569</v>
      </c>
      <c r="B249" s="306" t="s">
        <v>70</v>
      </c>
      <c r="C249" s="313" t="s">
        <v>1119</v>
      </c>
      <c r="D249" s="335">
        <v>0</v>
      </c>
      <c r="E249" s="335">
        <v>0</v>
      </c>
      <c r="F249" s="335">
        <f t="shared" si="13"/>
        <v>0</v>
      </c>
      <c r="G249" s="335" t="s">
        <v>447</v>
      </c>
      <c r="H249" s="378"/>
      <c r="I249" s="382"/>
    </row>
    <row r="250" spans="1:9" s="311" customFormat="1" ht="31.5">
      <c r="A250" s="283" t="s">
        <v>570</v>
      </c>
      <c r="B250" s="306" t="s">
        <v>1086</v>
      </c>
      <c r="C250" s="313" t="s">
        <v>1119</v>
      </c>
      <c r="D250" s="335">
        <f t="shared" ref="D250" si="23">D242+D243+D246+D249</f>
        <v>-9.9999999999056399E-4</v>
      </c>
      <c r="E250" s="335">
        <f t="shared" ref="E250" si="24">E242+E243+E246+E249</f>
        <v>0</v>
      </c>
      <c r="F250" s="335">
        <f t="shared" si="13"/>
        <v>9.9999999999056399E-4</v>
      </c>
      <c r="G250" s="335">
        <f t="shared" si="15"/>
        <v>-100</v>
      </c>
      <c r="H250" s="378"/>
      <c r="I250" s="382"/>
    </row>
    <row r="251" spans="1:9" s="311" customFormat="1">
      <c r="A251" s="283" t="s">
        <v>571</v>
      </c>
      <c r="B251" s="306" t="s">
        <v>6</v>
      </c>
      <c r="C251" s="313" t="s">
        <v>1119</v>
      </c>
      <c r="D251" s="335">
        <v>8.9999999999999993E-3</v>
      </c>
      <c r="E251" s="335">
        <v>8.9999999999999993E-3</v>
      </c>
      <c r="F251" s="335">
        <f t="shared" si="13"/>
        <v>0</v>
      </c>
      <c r="G251" s="335">
        <f t="shared" si="15"/>
        <v>0</v>
      </c>
      <c r="H251" s="378"/>
      <c r="I251" s="382"/>
    </row>
    <row r="252" spans="1:9" s="311" customFormat="1" ht="16.5" thickBot="1">
      <c r="A252" s="289" t="s">
        <v>572</v>
      </c>
      <c r="B252" s="307" t="s">
        <v>7</v>
      </c>
      <c r="C252" s="314" t="s">
        <v>1119</v>
      </c>
      <c r="D252" s="340">
        <f t="shared" ref="D252" si="25">D251+D242+D243+D246</f>
        <v>8.0000000000094353E-3</v>
      </c>
      <c r="E252" s="340">
        <f t="shared" ref="E252" si="26">E251+E242+E243+E246</f>
        <v>8.9999999999999993E-3</v>
      </c>
      <c r="F252" s="340">
        <f t="shared" si="13"/>
        <v>9.9999999999056399E-4</v>
      </c>
      <c r="G252" s="340">
        <f t="shared" si="15"/>
        <v>12.499999999867308</v>
      </c>
      <c r="H252" s="379"/>
      <c r="I252" s="382"/>
    </row>
    <row r="253" spans="1:9" s="311" customFormat="1">
      <c r="A253" s="304" t="s">
        <v>575</v>
      </c>
      <c r="B253" s="305" t="s">
        <v>872</v>
      </c>
      <c r="C253" s="312" t="s">
        <v>290</v>
      </c>
      <c r="D253" s="337"/>
      <c r="E253" s="337"/>
      <c r="F253" s="337"/>
      <c r="G253" s="337"/>
      <c r="H253" s="338"/>
      <c r="I253" s="382"/>
    </row>
    <row r="254" spans="1:9" s="311" customFormat="1">
      <c r="A254" s="283" t="s">
        <v>576</v>
      </c>
      <c r="B254" s="286" t="s">
        <v>1051</v>
      </c>
      <c r="C254" s="313" t="s">
        <v>1119</v>
      </c>
      <c r="D254" s="335">
        <v>10.6</v>
      </c>
      <c r="E254" s="335">
        <v>15</v>
      </c>
      <c r="F254" s="335">
        <f t="shared" ref="F254:F311" si="27">E254-D254</f>
        <v>4.4000000000000004</v>
      </c>
      <c r="G254" s="335">
        <f t="shared" ref="G254:G303" si="28">F254/D254*100</f>
        <v>41.509433962264161</v>
      </c>
      <c r="H254" s="339"/>
      <c r="I254" s="382"/>
    </row>
    <row r="255" spans="1:9" s="311" customFormat="1" ht="31.5" customHeight="1" outlineLevel="1">
      <c r="A255" s="283" t="s">
        <v>675</v>
      </c>
      <c r="B255" s="141" t="s">
        <v>1052</v>
      </c>
      <c r="C255" s="313" t="s">
        <v>1119</v>
      </c>
      <c r="D255" s="335" t="s">
        <v>447</v>
      </c>
      <c r="E255" s="335" t="s">
        <v>447</v>
      </c>
      <c r="F255" s="335" t="s">
        <v>447</v>
      </c>
      <c r="G255" s="335" t="s">
        <v>447</v>
      </c>
      <c r="H255" s="339"/>
      <c r="I255" s="382"/>
    </row>
    <row r="256" spans="1:9" s="311" customFormat="1" ht="15.75" customHeight="1" outlineLevel="1">
      <c r="A256" s="283" t="s">
        <v>676</v>
      </c>
      <c r="B256" s="287" t="s">
        <v>64</v>
      </c>
      <c r="C256" s="313" t="s">
        <v>1119</v>
      </c>
      <c r="D256" s="335" t="s">
        <v>447</v>
      </c>
      <c r="E256" s="335" t="s">
        <v>447</v>
      </c>
      <c r="F256" s="335" t="s">
        <v>447</v>
      </c>
      <c r="G256" s="335" t="s">
        <v>447</v>
      </c>
      <c r="H256" s="339"/>
      <c r="I256" s="382"/>
    </row>
    <row r="257" spans="1:9" s="311" customFormat="1" ht="31.5" customHeight="1" outlineLevel="1">
      <c r="A257" s="283" t="s">
        <v>898</v>
      </c>
      <c r="B257" s="287" t="s">
        <v>909</v>
      </c>
      <c r="C257" s="313" t="s">
        <v>1119</v>
      </c>
      <c r="D257" s="335" t="s">
        <v>447</v>
      </c>
      <c r="E257" s="335" t="s">
        <v>447</v>
      </c>
      <c r="F257" s="335" t="s">
        <v>447</v>
      </c>
      <c r="G257" s="335" t="s">
        <v>447</v>
      </c>
      <c r="H257" s="339"/>
      <c r="I257" s="382"/>
    </row>
    <row r="258" spans="1:9" s="311" customFormat="1" ht="15.75" customHeight="1" outlineLevel="1">
      <c r="A258" s="283" t="s">
        <v>899</v>
      </c>
      <c r="B258" s="292" t="s">
        <v>64</v>
      </c>
      <c r="C258" s="313" t="s">
        <v>1119</v>
      </c>
      <c r="D258" s="335" t="s">
        <v>447</v>
      </c>
      <c r="E258" s="335" t="s">
        <v>447</v>
      </c>
      <c r="F258" s="335" t="s">
        <v>447</v>
      </c>
      <c r="G258" s="335" t="s">
        <v>447</v>
      </c>
      <c r="H258" s="339"/>
      <c r="I258" s="382"/>
    </row>
    <row r="259" spans="1:9" s="311" customFormat="1" ht="31.5" customHeight="1" outlineLevel="1">
      <c r="A259" s="283" t="s">
        <v>900</v>
      </c>
      <c r="B259" s="287" t="s">
        <v>906</v>
      </c>
      <c r="C259" s="313" t="s">
        <v>1119</v>
      </c>
      <c r="D259" s="335" t="s">
        <v>447</v>
      </c>
      <c r="E259" s="335" t="s">
        <v>447</v>
      </c>
      <c r="F259" s="335" t="s">
        <v>447</v>
      </c>
      <c r="G259" s="335" t="s">
        <v>447</v>
      </c>
      <c r="H259" s="339"/>
      <c r="I259" s="382"/>
    </row>
    <row r="260" spans="1:9" s="311" customFormat="1" ht="15.75" customHeight="1" outlineLevel="1">
      <c r="A260" s="283" t="s">
        <v>901</v>
      </c>
      <c r="B260" s="292" t="s">
        <v>64</v>
      </c>
      <c r="C260" s="313" t="s">
        <v>1119</v>
      </c>
      <c r="D260" s="335" t="s">
        <v>447</v>
      </c>
      <c r="E260" s="335" t="s">
        <v>447</v>
      </c>
      <c r="F260" s="335" t="s">
        <v>447</v>
      </c>
      <c r="G260" s="335" t="s">
        <v>447</v>
      </c>
      <c r="H260" s="339"/>
      <c r="I260" s="382"/>
    </row>
    <row r="261" spans="1:9" s="311" customFormat="1" ht="31.5" customHeight="1" outlineLevel="1">
      <c r="A261" s="283" t="s">
        <v>1008</v>
      </c>
      <c r="B261" s="287" t="s">
        <v>891</v>
      </c>
      <c r="C261" s="313" t="s">
        <v>1119</v>
      </c>
      <c r="D261" s="335" t="s">
        <v>447</v>
      </c>
      <c r="E261" s="335" t="s">
        <v>447</v>
      </c>
      <c r="F261" s="335" t="s">
        <v>447</v>
      </c>
      <c r="G261" s="335" t="s">
        <v>447</v>
      </c>
      <c r="H261" s="339"/>
      <c r="I261" s="382"/>
    </row>
    <row r="262" spans="1:9" s="311" customFormat="1" ht="15.75" customHeight="1" outlineLevel="1">
      <c r="A262" s="283" t="s">
        <v>1009</v>
      </c>
      <c r="B262" s="292" t="s">
        <v>64</v>
      </c>
      <c r="C262" s="313" t="s">
        <v>1119</v>
      </c>
      <c r="D262" s="335" t="s">
        <v>447</v>
      </c>
      <c r="E262" s="335" t="s">
        <v>447</v>
      </c>
      <c r="F262" s="335" t="s">
        <v>447</v>
      </c>
      <c r="G262" s="335" t="s">
        <v>447</v>
      </c>
      <c r="H262" s="339"/>
      <c r="I262" s="382"/>
    </row>
    <row r="263" spans="1:9" s="311" customFormat="1" ht="15.75" customHeight="1" outlineLevel="1">
      <c r="A263" s="283" t="s">
        <v>677</v>
      </c>
      <c r="B263" s="141" t="s">
        <v>1077</v>
      </c>
      <c r="C263" s="313" t="s">
        <v>1119</v>
      </c>
      <c r="D263" s="335" t="s">
        <v>447</v>
      </c>
      <c r="E263" s="335" t="s">
        <v>447</v>
      </c>
      <c r="F263" s="335" t="s">
        <v>447</v>
      </c>
      <c r="G263" s="335" t="s">
        <v>447</v>
      </c>
      <c r="H263" s="339"/>
      <c r="I263" s="382"/>
    </row>
    <row r="264" spans="1:9" s="311" customFormat="1" ht="15.75" customHeight="1" outlineLevel="1">
      <c r="A264" s="283" t="s">
        <v>678</v>
      </c>
      <c r="B264" s="287" t="s">
        <v>64</v>
      </c>
      <c r="C264" s="313" t="s">
        <v>1119</v>
      </c>
      <c r="D264" s="335" t="s">
        <v>447</v>
      </c>
      <c r="E264" s="335" t="s">
        <v>447</v>
      </c>
      <c r="F264" s="335" t="s">
        <v>447</v>
      </c>
      <c r="G264" s="335" t="s">
        <v>447</v>
      </c>
      <c r="H264" s="339"/>
      <c r="I264" s="382"/>
    </row>
    <row r="265" spans="1:9" s="311" customFormat="1">
      <c r="A265" s="283" t="s">
        <v>783</v>
      </c>
      <c r="B265" s="285" t="s">
        <v>752</v>
      </c>
      <c r="C265" s="313" t="s">
        <v>1119</v>
      </c>
      <c r="D265" s="335" t="s">
        <v>447</v>
      </c>
      <c r="E265" s="335" t="s">
        <v>447</v>
      </c>
      <c r="F265" s="335" t="s">
        <v>447</v>
      </c>
      <c r="G265" s="335" t="s">
        <v>447</v>
      </c>
      <c r="H265" s="339"/>
      <c r="I265" s="382"/>
    </row>
    <row r="266" spans="1:9" s="311" customFormat="1" ht="36" customHeight="1">
      <c r="A266" s="283" t="s">
        <v>784</v>
      </c>
      <c r="B266" s="287" t="s">
        <v>64</v>
      </c>
      <c r="C266" s="313" t="s">
        <v>1119</v>
      </c>
      <c r="D266" s="335" t="s">
        <v>447</v>
      </c>
      <c r="E266" s="335" t="s">
        <v>447</v>
      </c>
      <c r="F266" s="335" t="s">
        <v>447</v>
      </c>
      <c r="G266" s="335" t="s">
        <v>447</v>
      </c>
      <c r="H266" s="372"/>
      <c r="I266" s="382"/>
    </row>
    <row r="267" spans="1:9" s="311" customFormat="1" ht="15.75" customHeight="1" outlineLevel="1">
      <c r="A267" s="283" t="s">
        <v>785</v>
      </c>
      <c r="B267" s="285" t="s">
        <v>1071</v>
      </c>
      <c r="C267" s="313" t="s">
        <v>1119</v>
      </c>
      <c r="D267" s="335" t="s">
        <v>447</v>
      </c>
      <c r="E267" s="335" t="s">
        <v>447</v>
      </c>
      <c r="F267" s="335" t="s">
        <v>447</v>
      </c>
      <c r="G267" s="335" t="s">
        <v>447</v>
      </c>
      <c r="H267" s="339"/>
      <c r="I267" s="382"/>
    </row>
    <row r="268" spans="1:9" s="311" customFormat="1" ht="15.75" customHeight="1" outlineLevel="1">
      <c r="A268" s="283" t="s">
        <v>786</v>
      </c>
      <c r="B268" s="287" t="s">
        <v>64</v>
      </c>
      <c r="C268" s="313" t="s">
        <v>1119</v>
      </c>
      <c r="D268" s="335" t="s">
        <v>447</v>
      </c>
      <c r="E268" s="335" t="s">
        <v>447</v>
      </c>
      <c r="F268" s="335" t="s">
        <v>447</v>
      </c>
      <c r="G268" s="335" t="s">
        <v>447</v>
      </c>
      <c r="H268" s="339"/>
      <c r="I268" s="382"/>
    </row>
    <row r="269" spans="1:9" s="311" customFormat="1" ht="42.75" customHeight="1">
      <c r="A269" s="283" t="s">
        <v>787</v>
      </c>
      <c r="B269" s="285" t="s">
        <v>753</v>
      </c>
      <c r="C269" s="313" t="s">
        <v>1119</v>
      </c>
      <c r="D269" s="335" t="s">
        <v>447</v>
      </c>
      <c r="E269" s="335" t="s">
        <v>447</v>
      </c>
      <c r="F269" s="335" t="s">
        <v>447</v>
      </c>
      <c r="G269" s="335" t="s">
        <v>447</v>
      </c>
      <c r="H269" s="372"/>
      <c r="I269" s="382"/>
    </row>
    <row r="270" spans="1:9" s="311" customFormat="1" ht="32.25" customHeight="1">
      <c r="A270" s="283" t="s">
        <v>788</v>
      </c>
      <c r="B270" s="287" t="s">
        <v>64</v>
      </c>
      <c r="C270" s="313" t="s">
        <v>1119</v>
      </c>
      <c r="D270" s="335" t="s">
        <v>447</v>
      </c>
      <c r="E270" s="335" t="s">
        <v>447</v>
      </c>
      <c r="F270" s="335" t="s">
        <v>447</v>
      </c>
      <c r="G270" s="335" t="s">
        <v>447</v>
      </c>
      <c r="H270" s="372"/>
      <c r="I270" s="382"/>
    </row>
    <row r="271" spans="1:9" s="311" customFormat="1" ht="15.75" customHeight="1" outlineLevel="1">
      <c r="A271" s="283" t="s">
        <v>902</v>
      </c>
      <c r="B271" s="285" t="s">
        <v>754</v>
      </c>
      <c r="C271" s="313" t="s">
        <v>1119</v>
      </c>
      <c r="D271" s="335" t="s">
        <v>447</v>
      </c>
      <c r="E271" s="335" t="s">
        <v>447</v>
      </c>
      <c r="F271" s="335" t="s">
        <v>447</v>
      </c>
      <c r="G271" s="335" t="s">
        <v>447</v>
      </c>
      <c r="H271" s="339"/>
      <c r="I271" s="382"/>
    </row>
    <row r="272" spans="1:9" s="311" customFormat="1" ht="15.75" customHeight="1" outlineLevel="1">
      <c r="A272" s="283" t="s">
        <v>789</v>
      </c>
      <c r="B272" s="287" t="s">
        <v>64</v>
      </c>
      <c r="C272" s="313" t="s">
        <v>1119</v>
      </c>
      <c r="D272" s="335" t="s">
        <v>447</v>
      </c>
      <c r="E272" s="335" t="s">
        <v>447</v>
      </c>
      <c r="F272" s="335" t="s">
        <v>447</v>
      </c>
      <c r="G272" s="335" t="s">
        <v>447</v>
      </c>
      <c r="H272" s="339"/>
      <c r="I272" s="382"/>
    </row>
    <row r="273" spans="1:9" s="311" customFormat="1" ht="15.75" customHeight="1" outlineLevel="1">
      <c r="A273" s="283" t="s">
        <v>902</v>
      </c>
      <c r="B273" s="285" t="s">
        <v>1078</v>
      </c>
      <c r="C273" s="313" t="s">
        <v>1119</v>
      </c>
      <c r="D273" s="335" t="s">
        <v>447</v>
      </c>
      <c r="E273" s="335" t="s">
        <v>447</v>
      </c>
      <c r="F273" s="335" t="s">
        <v>447</v>
      </c>
      <c r="G273" s="335" t="s">
        <v>447</v>
      </c>
      <c r="H273" s="339"/>
      <c r="I273" s="382"/>
    </row>
    <row r="274" spans="1:9" s="311" customFormat="1" ht="15.75" customHeight="1" outlineLevel="1">
      <c r="A274" s="283" t="s">
        <v>790</v>
      </c>
      <c r="B274" s="287" t="s">
        <v>64</v>
      </c>
      <c r="C274" s="313" t="s">
        <v>1119</v>
      </c>
      <c r="D274" s="335" t="s">
        <v>447</v>
      </c>
      <c r="E274" s="335" t="s">
        <v>447</v>
      </c>
      <c r="F274" s="335" t="s">
        <v>447</v>
      </c>
      <c r="G274" s="335" t="s">
        <v>447</v>
      </c>
      <c r="H274" s="339"/>
      <c r="I274" s="382"/>
    </row>
    <row r="275" spans="1:9" s="311" customFormat="1" ht="31.5" customHeight="1" outlineLevel="1">
      <c r="A275" s="283" t="s">
        <v>791</v>
      </c>
      <c r="B275" s="141" t="s">
        <v>1053</v>
      </c>
      <c r="C275" s="313" t="s">
        <v>1119</v>
      </c>
      <c r="D275" s="335" t="s">
        <v>447</v>
      </c>
      <c r="E275" s="335" t="s">
        <v>447</v>
      </c>
      <c r="F275" s="335" t="s">
        <v>447</v>
      </c>
      <c r="G275" s="335" t="s">
        <v>447</v>
      </c>
      <c r="H275" s="339"/>
      <c r="I275" s="382"/>
    </row>
    <row r="276" spans="1:9" s="311" customFormat="1" ht="15.75" customHeight="1" outlineLevel="1">
      <c r="A276" s="283" t="s">
        <v>792</v>
      </c>
      <c r="B276" s="287" t="s">
        <v>64</v>
      </c>
      <c r="C276" s="313" t="s">
        <v>1119</v>
      </c>
      <c r="D276" s="335" t="s">
        <v>447</v>
      </c>
      <c r="E276" s="335" t="s">
        <v>447</v>
      </c>
      <c r="F276" s="335" t="s">
        <v>447</v>
      </c>
      <c r="G276" s="335" t="s">
        <v>447</v>
      </c>
      <c r="H276" s="339"/>
      <c r="I276" s="382"/>
    </row>
    <row r="277" spans="1:9" s="311" customFormat="1" ht="15.75" customHeight="1" outlineLevel="1">
      <c r="A277" s="283" t="s">
        <v>1010</v>
      </c>
      <c r="B277" s="287" t="s">
        <v>649</v>
      </c>
      <c r="C277" s="313" t="s">
        <v>1119</v>
      </c>
      <c r="D277" s="335" t="s">
        <v>447</v>
      </c>
      <c r="E277" s="335" t="s">
        <v>447</v>
      </c>
      <c r="F277" s="335" t="s">
        <v>447</v>
      </c>
      <c r="G277" s="335" t="s">
        <v>447</v>
      </c>
      <c r="H277" s="339"/>
      <c r="I277" s="382"/>
    </row>
    <row r="278" spans="1:9" s="311" customFormat="1" ht="15.75" customHeight="1" outlineLevel="1">
      <c r="A278" s="283" t="s">
        <v>1012</v>
      </c>
      <c r="B278" s="292" t="s">
        <v>64</v>
      </c>
      <c r="C278" s="313" t="s">
        <v>1119</v>
      </c>
      <c r="D278" s="335" t="s">
        <v>447</v>
      </c>
      <c r="E278" s="335" t="s">
        <v>447</v>
      </c>
      <c r="F278" s="335" t="s">
        <v>447</v>
      </c>
      <c r="G278" s="335" t="s">
        <v>447</v>
      </c>
      <c r="H278" s="339"/>
      <c r="I278" s="382"/>
    </row>
    <row r="279" spans="1:9" s="311" customFormat="1" ht="15.75" customHeight="1" outlineLevel="1">
      <c r="A279" s="283" t="s">
        <v>1011</v>
      </c>
      <c r="B279" s="287" t="s">
        <v>637</v>
      </c>
      <c r="C279" s="313" t="s">
        <v>1119</v>
      </c>
      <c r="D279" s="335" t="s">
        <v>447</v>
      </c>
      <c r="E279" s="335" t="s">
        <v>447</v>
      </c>
      <c r="F279" s="335" t="s">
        <v>447</v>
      </c>
      <c r="G279" s="335" t="s">
        <v>447</v>
      </c>
      <c r="H279" s="339"/>
      <c r="I279" s="382"/>
    </row>
    <row r="280" spans="1:9" s="311" customFormat="1" ht="15.75" customHeight="1" outlineLevel="1">
      <c r="A280" s="283" t="s">
        <v>1013</v>
      </c>
      <c r="B280" s="292" t="s">
        <v>64</v>
      </c>
      <c r="C280" s="313" t="s">
        <v>1119</v>
      </c>
      <c r="D280" s="335" t="s">
        <v>447</v>
      </c>
      <c r="E280" s="335" t="s">
        <v>447</v>
      </c>
      <c r="F280" s="335" t="s">
        <v>447</v>
      </c>
      <c r="G280" s="335" t="s">
        <v>447</v>
      </c>
      <c r="H280" s="339"/>
      <c r="I280" s="382"/>
    </row>
    <row r="281" spans="1:9" s="311" customFormat="1" ht="45.75" customHeight="1">
      <c r="A281" s="283" t="s">
        <v>793</v>
      </c>
      <c r="B281" s="141" t="s">
        <v>801</v>
      </c>
      <c r="C281" s="313" t="s">
        <v>1119</v>
      </c>
      <c r="D281" s="335" t="s">
        <v>447</v>
      </c>
      <c r="E281" s="335" t="s">
        <v>447</v>
      </c>
      <c r="F281" s="335" t="s">
        <v>447</v>
      </c>
      <c r="G281" s="335" t="s">
        <v>447</v>
      </c>
      <c r="H281" s="372"/>
      <c r="I281" s="382"/>
    </row>
    <row r="282" spans="1:9" s="311" customFormat="1" ht="58.5" customHeight="1">
      <c r="A282" s="283" t="s">
        <v>794</v>
      </c>
      <c r="B282" s="287" t="s">
        <v>64</v>
      </c>
      <c r="C282" s="313" t="s">
        <v>1119</v>
      </c>
      <c r="D282" s="335" t="s">
        <v>447</v>
      </c>
      <c r="E282" s="335" t="s">
        <v>447</v>
      </c>
      <c r="F282" s="335" t="s">
        <v>447</v>
      </c>
      <c r="G282" s="335" t="s">
        <v>447</v>
      </c>
      <c r="H282" s="372"/>
      <c r="I282" s="382"/>
    </row>
    <row r="283" spans="1:9" s="311" customFormat="1" ht="16.5" customHeight="1">
      <c r="A283" s="283" t="s">
        <v>577</v>
      </c>
      <c r="B283" s="286" t="s">
        <v>1054</v>
      </c>
      <c r="C283" s="313" t="s">
        <v>1119</v>
      </c>
      <c r="D283" s="335">
        <v>51</v>
      </c>
      <c r="E283" s="335">
        <v>89</v>
      </c>
      <c r="F283" s="335">
        <f t="shared" si="27"/>
        <v>38</v>
      </c>
      <c r="G283" s="335">
        <f t="shared" si="28"/>
        <v>74.509803921568633</v>
      </c>
      <c r="H283" s="339"/>
      <c r="I283" s="382"/>
    </row>
    <row r="284" spans="1:9" s="311" customFormat="1">
      <c r="A284" s="283" t="s">
        <v>679</v>
      </c>
      <c r="B284" s="141" t="s">
        <v>573</v>
      </c>
      <c r="C284" s="313" t="s">
        <v>1119</v>
      </c>
      <c r="D284" s="335">
        <v>0</v>
      </c>
      <c r="E284" s="335">
        <v>0</v>
      </c>
      <c r="F284" s="335">
        <f t="shared" si="27"/>
        <v>0</v>
      </c>
      <c r="G284" s="335" t="s">
        <v>447</v>
      </c>
      <c r="H284" s="339"/>
      <c r="I284" s="382"/>
    </row>
    <row r="285" spans="1:9" s="311" customFormat="1">
      <c r="A285" s="283" t="s">
        <v>680</v>
      </c>
      <c r="B285" s="287" t="s">
        <v>64</v>
      </c>
      <c r="C285" s="313" t="s">
        <v>1119</v>
      </c>
      <c r="D285" s="335">
        <v>0</v>
      </c>
      <c r="E285" s="335">
        <v>0</v>
      </c>
      <c r="F285" s="335">
        <f t="shared" si="27"/>
        <v>0</v>
      </c>
      <c r="G285" s="335" t="s">
        <v>447</v>
      </c>
      <c r="H285" s="339"/>
      <c r="I285" s="382"/>
    </row>
    <row r="286" spans="1:9" s="311" customFormat="1" ht="39" customHeight="1">
      <c r="A286" s="283" t="s">
        <v>681</v>
      </c>
      <c r="B286" s="141" t="s">
        <v>1055</v>
      </c>
      <c r="C286" s="313" t="s">
        <v>1119</v>
      </c>
      <c r="D286" s="335">
        <v>0</v>
      </c>
      <c r="E286" s="335">
        <v>0</v>
      </c>
      <c r="F286" s="335">
        <f t="shared" si="27"/>
        <v>0</v>
      </c>
      <c r="G286" s="335" t="s">
        <v>447</v>
      </c>
      <c r="H286" s="372"/>
      <c r="I286" s="382"/>
    </row>
    <row r="287" spans="1:9" s="311" customFormat="1">
      <c r="A287" s="283" t="s">
        <v>683</v>
      </c>
      <c r="B287" s="287" t="s">
        <v>644</v>
      </c>
      <c r="C287" s="313" t="s">
        <v>1119</v>
      </c>
      <c r="D287" s="335">
        <v>0</v>
      </c>
      <c r="E287" s="335">
        <v>0</v>
      </c>
      <c r="F287" s="335">
        <f t="shared" si="27"/>
        <v>0</v>
      </c>
      <c r="G287" s="335" t="s">
        <v>447</v>
      </c>
      <c r="H287" s="339"/>
      <c r="I287" s="382"/>
    </row>
    <row r="288" spans="1:9" s="311" customFormat="1">
      <c r="A288" s="283" t="s">
        <v>684</v>
      </c>
      <c r="B288" s="292" t="s">
        <v>64</v>
      </c>
      <c r="C288" s="313" t="s">
        <v>1119</v>
      </c>
      <c r="D288" s="335">
        <v>0</v>
      </c>
      <c r="E288" s="335">
        <v>0</v>
      </c>
      <c r="F288" s="335">
        <f t="shared" si="27"/>
        <v>0</v>
      </c>
      <c r="G288" s="335" t="s">
        <v>447</v>
      </c>
      <c r="H288" s="339"/>
      <c r="I288" s="382"/>
    </row>
    <row r="289" spans="1:9" s="311" customFormat="1" ht="39.75" customHeight="1">
      <c r="A289" s="283" t="s">
        <v>685</v>
      </c>
      <c r="B289" s="287" t="s">
        <v>705</v>
      </c>
      <c r="C289" s="313" t="s">
        <v>1119</v>
      </c>
      <c r="D289" s="335">
        <v>0</v>
      </c>
      <c r="E289" s="335">
        <v>0</v>
      </c>
      <c r="F289" s="335">
        <f t="shared" si="27"/>
        <v>0</v>
      </c>
      <c r="G289" s="335" t="s">
        <v>447</v>
      </c>
      <c r="H289" s="372"/>
      <c r="I289" s="382"/>
    </row>
    <row r="290" spans="1:9" s="311" customFormat="1" ht="41.25" customHeight="1">
      <c r="A290" s="283" t="s">
        <v>686</v>
      </c>
      <c r="B290" s="292" t="s">
        <v>64</v>
      </c>
      <c r="C290" s="313" t="s">
        <v>1119</v>
      </c>
      <c r="D290" s="335">
        <v>0</v>
      </c>
      <c r="E290" s="335">
        <v>0</v>
      </c>
      <c r="F290" s="335">
        <f t="shared" si="27"/>
        <v>0</v>
      </c>
      <c r="G290" s="335" t="s">
        <v>447</v>
      </c>
      <c r="H290" s="372"/>
      <c r="I290" s="382"/>
    </row>
    <row r="291" spans="1:9" s="311" customFormat="1" ht="31.5">
      <c r="A291" s="283" t="s">
        <v>682</v>
      </c>
      <c r="B291" s="141" t="s">
        <v>911</v>
      </c>
      <c r="C291" s="313" t="s">
        <v>1119</v>
      </c>
      <c r="D291" s="335">
        <v>0</v>
      </c>
      <c r="E291" s="335">
        <v>0</v>
      </c>
      <c r="F291" s="335">
        <f t="shared" si="27"/>
        <v>0</v>
      </c>
      <c r="G291" s="335" t="s">
        <v>447</v>
      </c>
      <c r="H291" s="339"/>
      <c r="I291" s="382"/>
    </row>
    <row r="292" spans="1:9" s="311" customFormat="1">
      <c r="A292" s="283" t="s">
        <v>687</v>
      </c>
      <c r="B292" s="287" t="s">
        <v>64</v>
      </c>
      <c r="C292" s="313" t="s">
        <v>1119</v>
      </c>
      <c r="D292" s="335">
        <v>0</v>
      </c>
      <c r="E292" s="335">
        <v>0</v>
      </c>
      <c r="F292" s="335">
        <f t="shared" si="27"/>
        <v>0</v>
      </c>
      <c r="G292" s="335" t="s">
        <v>447</v>
      </c>
      <c r="H292" s="372"/>
      <c r="I292" s="382"/>
    </row>
    <row r="293" spans="1:9" s="311" customFormat="1">
      <c r="A293" s="283" t="s">
        <v>688</v>
      </c>
      <c r="B293" s="141" t="s">
        <v>706</v>
      </c>
      <c r="C293" s="313" t="s">
        <v>1119</v>
      </c>
      <c r="D293" s="335">
        <v>0</v>
      </c>
      <c r="E293" s="335">
        <v>0</v>
      </c>
      <c r="F293" s="335">
        <f t="shared" si="27"/>
        <v>0</v>
      </c>
      <c r="G293" s="335" t="s">
        <v>447</v>
      </c>
      <c r="H293" s="339"/>
      <c r="I293" s="382"/>
    </row>
    <row r="294" spans="1:9" s="311" customFormat="1" ht="34.5" customHeight="1">
      <c r="A294" s="283" t="s">
        <v>693</v>
      </c>
      <c r="B294" s="287" t="s">
        <v>64</v>
      </c>
      <c r="C294" s="313" t="s">
        <v>1119</v>
      </c>
      <c r="D294" s="335">
        <v>0</v>
      </c>
      <c r="E294" s="335">
        <v>0</v>
      </c>
      <c r="F294" s="335">
        <f t="shared" si="27"/>
        <v>0</v>
      </c>
      <c r="G294" s="335" t="s">
        <v>447</v>
      </c>
      <c r="H294" s="372"/>
      <c r="I294" s="382"/>
    </row>
    <row r="295" spans="1:9" s="311" customFormat="1">
      <c r="A295" s="283" t="s">
        <v>689</v>
      </c>
      <c r="B295" s="141" t="s">
        <v>707</v>
      </c>
      <c r="C295" s="313" t="s">
        <v>1119</v>
      </c>
      <c r="D295" s="335">
        <v>0</v>
      </c>
      <c r="E295" s="335">
        <v>0</v>
      </c>
      <c r="F295" s="335">
        <f t="shared" si="27"/>
        <v>0</v>
      </c>
      <c r="G295" s="335" t="s">
        <v>447</v>
      </c>
      <c r="H295" s="339"/>
      <c r="I295" s="382"/>
    </row>
    <row r="296" spans="1:9" s="311" customFormat="1">
      <c r="A296" s="283" t="s">
        <v>694</v>
      </c>
      <c r="B296" s="287" t="s">
        <v>64</v>
      </c>
      <c r="C296" s="313" t="s">
        <v>1119</v>
      </c>
      <c r="D296" s="335">
        <v>0</v>
      </c>
      <c r="E296" s="335">
        <v>0</v>
      </c>
      <c r="F296" s="335">
        <f t="shared" si="27"/>
        <v>0</v>
      </c>
      <c r="G296" s="335" t="s">
        <v>447</v>
      </c>
      <c r="H296" s="339"/>
      <c r="I296" s="382"/>
    </row>
    <row r="297" spans="1:9" s="311" customFormat="1">
      <c r="A297" s="283" t="s">
        <v>690</v>
      </c>
      <c r="B297" s="141" t="s">
        <v>708</v>
      </c>
      <c r="C297" s="313" t="s">
        <v>1119</v>
      </c>
      <c r="D297" s="335">
        <v>0</v>
      </c>
      <c r="E297" s="335">
        <v>0</v>
      </c>
      <c r="F297" s="335">
        <f t="shared" si="27"/>
        <v>0</v>
      </c>
      <c r="G297" s="335" t="s">
        <v>447</v>
      </c>
      <c r="H297" s="339"/>
      <c r="I297" s="382"/>
    </row>
    <row r="298" spans="1:9" s="311" customFormat="1">
      <c r="A298" s="283" t="s">
        <v>695</v>
      </c>
      <c r="B298" s="287" t="s">
        <v>64</v>
      </c>
      <c r="C298" s="313" t="s">
        <v>1119</v>
      </c>
      <c r="D298" s="335">
        <v>0</v>
      </c>
      <c r="E298" s="335">
        <v>0</v>
      </c>
      <c r="F298" s="335">
        <f t="shared" si="27"/>
        <v>0</v>
      </c>
      <c r="G298" s="335" t="s">
        <v>447</v>
      </c>
      <c r="H298" s="339"/>
      <c r="I298" s="382"/>
    </row>
    <row r="299" spans="1:9" s="311" customFormat="1" ht="25.5" customHeight="1">
      <c r="A299" s="283" t="s">
        <v>691</v>
      </c>
      <c r="B299" s="141" t="s">
        <v>709</v>
      </c>
      <c r="C299" s="313" t="s">
        <v>1119</v>
      </c>
      <c r="D299" s="335">
        <v>0</v>
      </c>
      <c r="E299" s="335">
        <v>0</v>
      </c>
      <c r="F299" s="335">
        <f t="shared" si="27"/>
        <v>0</v>
      </c>
      <c r="G299" s="335" t="s">
        <v>447</v>
      </c>
      <c r="H299" s="372"/>
      <c r="I299" s="382"/>
    </row>
    <row r="300" spans="1:9" s="311" customFormat="1" ht="29.25" customHeight="1">
      <c r="A300" s="283" t="s">
        <v>696</v>
      </c>
      <c r="B300" s="287" t="s">
        <v>64</v>
      </c>
      <c r="C300" s="313" t="s">
        <v>1119</v>
      </c>
      <c r="D300" s="335">
        <v>0</v>
      </c>
      <c r="E300" s="335">
        <v>0</v>
      </c>
      <c r="F300" s="335">
        <f t="shared" si="27"/>
        <v>0</v>
      </c>
      <c r="G300" s="335" t="s">
        <v>447</v>
      </c>
      <c r="H300" s="372"/>
      <c r="I300" s="382"/>
    </row>
    <row r="301" spans="1:9" s="311" customFormat="1" ht="31.5">
      <c r="A301" s="283" t="s">
        <v>692</v>
      </c>
      <c r="B301" s="141" t="s">
        <v>740</v>
      </c>
      <c r="C301" s="313" t="s">
        <v>1119</v>
      </c>
      <c r="D301" s="335">
        <v>0</v>
      </c>
      <c r="E301" s="335">
        <v>0</v>
      </c>
      <c r="F301" s="335">
        <f t="shared" si="27"/>
        <v>0</v>
      </c>
      <c r="G301" s="335" t="s">
        <v>447</v>
      </c>
      <c r="H301" s="372"/>
      <c r="I301" s="382"/>
    </row>
    <row r="302" spans="1:9" s="311" customFormat="1" ht="30" customHeight="1">
      <c r="A302" s="283" t="s">
        <v>697</v>
      </c>
      <c r="B302" s="287" t="s">
        <v>64</v>
      </c>
      <c r="C302" s="313" t="s">
        <v>1119</v>
      </c>
      <c r="D302" s="335">
        <v>0</v>
      </c>
      <c r="E302" s="335">
        <v>0</v>
      </c>
      <c r="F302" s="335">
        <f t="shared" si="27"/>
        <v>0</v>
      </c>
      <c r="G302" s="335" t="s">
        <v>447</v>
      </c>
      <c r="H302" s="372"/>
      <c r="I302" s="382"/>
    </row>
    <row r="303" spans="1:9" s="311" customFormat="1">
      <c r="A303" s="283" t="s">
        <v>921</v>
      </c>
      <c r="B303" s="141" t="s">
        <v>922</v>
      </c>
      <c r="C303" s="313" t="s">
        <v>1119</v>
      </c>
      <c r="D303" s="335">
        <v>51</v>
      </c>
      <c r="E303" s="335">
        <v>85</v>
      </c>
      <c r="F303" s="335">
        <f t="shared" si="27"/>
        <v>34</v>
      </c>
      <c r="G303" s="335">
        <f t="shared" si="28"/>
        <v>66.666666666666657</v>
      </c>
      <c r="H303" s="372"/>
      <c r="I303" s="382"/>
    </row>
    <row r="304" spans="1:9" s="311" customFormat="1" ht="31.5" customHeight="1">
      <c r="A304" s="283" t="s">
        <v>923</v>
      </c>
      <c r="B304" s="287" t="s">
        <v>64</v>
      </c>
      <c r="C304" s="313" t="s">
        <v>1119</v>
      </c>
      <c r="D304" s="335">
        <v>0</v>
      </c>
      <c r="E304" s="335">
        <v>0</v>
      </c>
      <c r="F304" s="335">
        <f t="shared" si="27"/>
        <v>0</v>
      </c>
      <c r="G304" s="335" t="s">
        <v>447</v>
      </c>
      <c r="H304" s="372"/>
      <c r="I304" s="382"/>
    </row>
    <row r="305" spans="1:9" s="311" customFormat="1" ht="31.5">
      <c r="A305" s="283" t="s">
        <v>578</v>
      </c>
      <c r="B305" s="286" t="s">
        <v>1056</v>
      </c>
      <c r="C305" s="313" t="s">
        <v>33</v>
      </c>
      <c r="D305" s="343">
        <f>D167/(D23*1.2)</f>
        <v>0.98474920012007339</v>
      </c>
      <c r="E305" s="343">
        <f>E167/(E23*1.2)</f>
        <v>0.97850556256920018</v>
      </c>
      <c r="F305" s="343">
        <f t="shared" si="27"/>
        <v>-6.2436375508732045E-3</v>
      </c>
      <c r="G305" s="343">
        <f>F305/D305</f>
        <v>-6.3403326959919331E-3</v>
      </c>
      <c r="H305" s="344"/>
      <c r="I305" s="382"/>
    </row>
    <row r="306" spans="1:9" s="311" customFormat="1" ht="15.75" customHeight="1" outlineLevel="1">
      <c r="A306" s="283" t="s">
        <v>698</v>
      </c>
      <c r="B306" s="141" t="s">
        <v>961</v>
      </c>
      <c r="C306" s="313" t="s">
        <v>33</v>
      </c>
      <c r="D306" s="335" t="s">
        <v>447</v>
      </c>
      <c r="E306" s="335" t="s">
        <v>447</v>
      </c>
      <c r="F306" s="335" t="s">
        <v>447</v>
      </c>
      <c r="G306" s="335" t="s">
        <v>447</v>
      </c>
      <c r="H306" s="344"/>
      <c r="I306" s="382"/>
    </row>
    <row r="307" spans="1:9" s="311" customFormat="1" ht="31.5" customHeight="1" outlineLevel="1">
      <c r="A307" s="283" t="s">
        <v>926</v>
      </c>
      <c r="B307" s="141" t="s">
        <v>962</v>
      </c>
      <c r="C307" s="313" t="s">
        <v>33</v>
      </c>
      <c r="D307" s="335" t="s">
        <v>447</v>
      </c>
      <c r="E307" s="335" t="s">
        <v>447</v>
      </c>
      <c r="F307" s="335" t="s">
        <v>447</v>
      </c>
      <c r="G307" s="335" t="s">
        <v>447</v>
      </c>
      <c r="H307" s="344"/>
      <c r="I307" s="382"/>
    </row>
    <row r="308" spans="1:9" s="311" customFormat="1" ht="31.5" customHeight="1" outlineLevel="1">
      <c r="A308" s="283" t="s">
        <v>927</v>
      </c>
      <c r="B308" s="141" t="s">
        <v>963</v>
      </c>
      <c r="C308" s="313" t="s">
        <v>33</v>
      </c>
      <c r="D308" s="335" t="s">
        <v>447</v>
      </c>
      <c r="E308" s="335" t="s">
        <v>447</v>
      </c>
      <c r="F308" s="335" t="s">
        <v>447</v>
      </c>
      <c r="G308" s="335" t="s">
        <v>447</v>
      </c>
      <c r="H308" s="344"/>
      <c r="I308" s="382"/>
    </row>
    <row r="309" spans="1:9" s="311" customFormat="1" ht="31.5" customHeight="1" outlineLevel="1">
      <c r="A309" s="283" t="s">
        <v>1014</v>
      </c>
      <c r="B309" s="141" t="s">
        <v>964</v>
      </c>
      <c r="C309" s="313" t="s">
        <v>33</v>
      </c>
      <c r="D309" s="335" t="s">
        <v>447</v>
      </c>
      <c r="E309" s="335" t="s">
        <v>447</v>
      </c>
      <c r="F309" s="335" t="s">
        <v>447</v>
      </c>
      <c r="G309" s="335" t="s">
        <v>447</v>
      </c>
      <c r="H309" s="344"/>
      <c r="I309" s="382"/>
    </row>
    <row r="310" spans="1:9" s="311" customFormat="1" ht="15.75" customHeight="1" outlineLevel="1">
      <c r="A310" s="283" t="s">
        <v>699</v>
      </c>
      <c r="B310" s="285" t="s">
        <v>1079</v>
      </c>
      <c r="C310" s="313" t="s">
        <v>33</v>
      </c>
      <c r="D310" s="335" t="s">
        <v>447</v>
      </c>
      <c r="E310" s="335" t="s">
        <v>447</v>
      </c>
      <c r="F310" s="335" t="s">
        <v>447</v>
      </c>
      <c r="G310" s="335" t="s">
        <v>447</v>
      </c>
      <c r="H310" s="344"/>
      <c r="I310" s="382"/>
    </row>
    <row r="311" spans="1:9" s="311" customFormat="1">
      <c r="A311" s="283" t="s">
        <v>700</v>
      </c>
      <c r="B311" s="285" t="s">
        <v>965</v>
      </c>
      <c r="C311" s="313" t="s">
        <v>33</v>
      </c>
      <c r="D311" s="343">
        <f>D173/(D29*1.2)</f>
        <v>0.98357898431758262</v>
      </c>
      <c r="E311" s="343">
        <f>E173/(E29*1.2)</f>
        <v>0.97814589280827935</v>
      </c>
      <c r="F311" s="343">
        <f t="shared" si="27"/>
        <v>-5.4330915093032672E-3</v>
      </c>
      <c r="G311" s="343">
        <f>F311/D311</f>
        <v>-5.5237978809325652E-3</v>
      </c>
      <c r="H311" s="344"/>
      <c r="I311" s="382"/>
    </row>
    <row r="312" spans="1:9" s="311" customFormat="1" ht="15.75" customHeight="1" outlineLevel="1">
      <c r="A312" s="283" t="s">
        <v>701</v>
      </c>
      <c r="B312" s="285" t="s">
        <v>1072</v>
      </c>
      <c r="C312" s="313" t="s">
        <v>33</v>
      </c>
      <c r="D312" s="335" t="s">
        <v>447</v>
      </c>
      <c r="E312" s="335" t="s">
        <v>447</v>
      </c>
      <c r="F312" s="335" t="s">
        <v>447</v>
      </c>
      <c r="G312" s="335" t="s">
        <v>447</v>
      </c>
      <c r="H312" s="368"/>
      <c r="I312" s="382"/>
    </row>
    <row r="313" spans="1:9" s="311" customFormat="1" ht="19.5" customHeight="1" outlineLevel="1">
      <c r="A313" s="283" t="s">
        <v>702</v>
      </c>
      <c r="B313" s="285" t="s">
        <v>966</v>
      </c>
      <c r="C313" s="313" t="s">
        <v>33</v>
      </c>
      <c r="D313" s="335" t="s">
        <v>447</v>
      </c>
      <c r="E313" s="335" t="s">
        <v>447</v>
      </c>
      <c r="F313" s="335" t="s">
        <v>447</v>
      </c>
      <c r="G313" s="335" t="s">
        <v>447</v>
      </c>
      <c r="H313" s="327"/>
      <c r="I313" s="382"/>
    </row>
    <row r="314" spans="1:9" s="311" customFormat="1" ht="19.5" customHeight="1" outlineLevel="1">
      <c r="A314" s="283" t="s">
        <v>703</v>
      </c>
      <c r="B314" s="285" t="s">
        <v>1080</v>
      </c>
      <c r="C314" s="313" t="s">
        <v>33</v>
      </c>
      <c r="D314" s="335" t="s">
        <v>447</v>
      </c>
      <c r="E314" s="335" t="s">
        <v>447</v>
      </c>
      <c r="F314" s="335" t="s">
        <v>447</v>
      </c>
      <c r="G314" s="335" t="s">
        <v>447</v>
      </c>
      <c r="H314" s="328"/>
      <c r="I314" s="382"/>
    </row>
    <row r="315" spans="1:9" s="311" customFormat="1" ht="36.75" customHeight="1" outlineLevel="1">
      <c r="A315" s="283" t="s">
        <v>704</v>
      </c>
      <c r="B315" s="141" t="s">
        <v>1057</v>
      </c>
      <c r="C315" s="313" t="s">
        <v>33</v>
      </c>
      <c r="D315" s="335" t="s">
        <v>447</v>
      </c>
      <c r="E315" s="335" t="s">
        <v>447</v>
      </c>
      <c r="F315" s="335" t="s">
        <v>447</v>
      </c>
      <c r="G315" s="335" t="s">
        <v>447</v>
      </c>
      <c r="H315" s="328"/>
      <c r="I315" s="382"/>
    </row>
    <row r="316" spans="1:9" s="311" customFormat="1" ht="19.5" customHeight="1" outlineLevel="1">
      <c r="A316" s="283" t="s">
        <v>1112</v>
      </c>
      <c r="B316" s="301" t="s">
        <v>649</v>
      </c>
      <c r="C316" s="313" t="s">
        <v>33</v>
      </c>
      <c r="D316" s="335" t="s">
        <v>447</v>
      </c>
      <c r="E316" s="335" t="s">
        <v>447</v>
      </c>
      <c r="F316" s="335" t="s">
        <v>447</v>
      </c>
      <c r="G316" s="335" t="s">
        <v>447</v>
      </c>
      <c r="H316" s="327"/>
      <c r="I316" s="382"/>
    </row>
    <row r="317" spans="1:9" s="311" customFormat="1" ht="19.5" customHeight="1" outlineLevel="1" thickBot="1">
      <c r="A317" s="288" t="s">
        <v>1113</v>
      </c>
      <c r="B317" s="291" t="s">
        <v>637</v>
      </c>
      <c r="C317" s="315" t="s">
        <v>33</v>
      </c>
      <c r="D317" s="331" t="s">
        <v>447</v>
      </c>
      <c r="E317" s="331" t="s">
        <v>447</v>
      </c>
      <c r="F317" s="331" t="s">
        <v>447</v>
      </c>
      <c r="G317" s="331" t="s">
        <v>447</v>
      </c>
      <c r="H317" s="329"/>
      <c r="I317" s="382"/>
    </row>
    <row r="318" spans="1:9" s="311" customFormat="1" ht="15.6" customHeight="1" thickBot="1">
      <c r="A318" s="394" t="s">
        <v>574</v>
      </c>
      <c r="B318" s="395"/>
      <c r="C318" s="395"/>
      <c r="D318" s="395"/>
      <c r="E318" s="395"/>
      <c r="F318" s="395"/>
      <c r="G318" s="395"/>
      <c r="H318" s="396"/>
      <c r="I318" s="382"/>
    </row>
    <row r="319" spans="1:9" ht="32.25" customHeight="1" outlineLevel="1">
      <c r="A319" s="304" t="s">
        <v>579</v>
      </c>
      <c r="B319" s="305" t="s">
        <v>615</v>
      </c>
      <c r="C319" s="312" t="s">
        <v>290</v>
      </c>
      <c r="D319" s="337" t="s">
        <v>447</v>
      </c>
      <c r="E319" s="337" t="s">
        <v>447</v>
      </c>
      <c r="F319" s="337" t="s">
        <v>447</v>
      </c>
      <c r="G319" s="337" t="s">
        <v>447</v>
      </c>
      <c r="H319" s="320"/>
    </row>
    <row r="320" spans="1:9" ht="16.5" customHeight="1" outlineLevel="1">
      <c r="A320" s="283" t="s">
        <v>580</v>
      </c>
      <c r="B320" s="286" t="s">
        <v>616</v>
      </c>
      <c r="C320" s="313" t="s">
        <v>36</v>
      </c>
      <c r="D320" s="335" t="s">
        <v>447</v>
      </c>
      <c r="E320" s="335" t="s">
        <v>447</v>
      </c>
      <c r="F320" s="335" t="s">
        <v>447</v>
      </c>
      <c r="G320" s="335" t="s">
        <v>447</v>
      </c>
      <c r="H320" s="333"/>
    </row>
    <row r="321" spans="1:8" ht="16.5" customHeight="1" outlineLevel="1">
      <c r="A321" s="283" t="s">
        <v>581</v>
      </c>
      <c r="B321" s="286" t="s">
        <v>617</v>
      </c>
      <c r="C321" s="313" t="s">
        <v>618</v>
      </c>
      <c r="D321" s="335" t="s">
        <v>447</v>
      </c>
      <c r="E321" s="335" t="s">
        <v>447</v>
      </c>
      <c r="F321" s="335" t="s">
        <v>447</v>
      </c>
      <c r="G321" s="335" t="s">
        <v>447</v>
      </c>
      <c r="H321" s="333"/>
    </row>
    <row r="322" spans="1:8" ht="16.5" customHeight="1" outlineLevel="1">
      <c r="A322" s="283" t="s">
        <v>582</v>
      </c>
      <c r="B322" s="286" t="s">
        <v>619</v>
      </c>
      <c r="C322" s="313" t="s">
        <v>36</v>
      </c>
      <c r="D322" s="335" t="s">
        <v>447</v>
      </c>
      <c r="E322" s="335" t="s">
        <v>447</v>
      </c>
      <c r="F322" s="335" t="s">
        <v>447</v>
      </c>
      <c r="G322" s="335" t="s">
        <v>447</v>
      </c>
      <c r="H322" s="333"/>
    </row>
    <row r="323" spans="1:8" ht="16.5" customHeight="1" outlineLevel="1">
      <c r="A323" s="283" t="s">
        <v>583</v>
      </c>
      <c r="B323" s="286" t="s">
        <v>621</v>
      </c>
      <c r="C323" s="313" t="s">
        <v>618</v>
      </c>
      <c r="D323" s="335" t="s">
        <v>447</v>
      </c>
      <c r="E323" s="335" t="s">
        <v>447</v>
      </c>
      <c r="F323" s="335" t="s">
        <v>447</v>
      </c>
      <c r="G323" s="335" t="s">
        <v>447</v>
      </c>
      <c r="H323" s="333"/>
    </row>
    <row r="324" spans="1:8" ht="16.5" customHeight="1" outlineLevel="1">
      <c r="A324" s="283" t="s">
        <v>585</v>
      </c>
      <c r="B324" s="286" t="s">
        <v>620</v>
      </c>
      <c r="C324" s="313" t="s">
        <v>194</v>
      </c>
      <c r="D324" s="335" t="s">
        <v>447</v>
      </c>
      <c r="E324" s="335" t="s">
        <v>447</v>
      </c>
      <c r="F324" s="335" t="s">
        <v>447</v>
      </c>
      <c r="G324" s="335" t="s">
        <v>447</v>
      </c>
      <c r="H324" s="333"/>
    </row>
    <row r="325" spans="1:8" ht="16.5" customHeight="1" outlineLevel="1">
      <c r="A325" s="283" t="s">
        <v>710</v>
      </c>
      <c r="B325" s="286" t="s">
        <v>584</v>
      </c>
      <c r="C325" s="313" t="s">
        <v>290</v>
      </c>
      <c r="D325" s="335" t="s">
        <v>447</v>
      </c>
      <c r="E325" s="335" t="s">
        <v>447</v>
      </c>
      <c r="F325" s="335" t="s">
        <v>447</v>
      </c>
      <c r="G325" s="335" t="s">
        <v>447</v>
      </c>
      <c r="H325" s="321"/>
    </row>
    <row r="326" spans="1:8" ht="16.5" customHeight="1" outlineLevel="1">
      <c r="A326" s="283" t="s">
        <v>711</v>
      </c>
      <c r="B326" s="141" t="s">
        <v>587</v>
      </c>
      <c r="C326" s="313" t="s">
        <v>194</v>
      </c>
      <c r="D326" s="335" t="s">
        <v>447</v>
      </c>
      <c r="E326" s="335" t="s">
        <v>447</v>
      </c>
      <c r="F326" s="335" t="s">
        <v>447</v>
      </c>
      <c r="G326" s="335" t="s">
        <v>447</v>
      </c>
      <c r="H326" s="333"/>
    </row>
    <row r="327" spans="1:8" ht="16.5" customHeight="1" outlineLevel="1">
      <c r="A327" s="283" t="s">
        <v>712</v>
      </c>
      <c r="B327" s="141" t="s">
        <v>586</v>
      </c>
      <c r="C327" s="313" t="s">
        <v>37</v>
      </c>
      <c r="D327" s="335" t="s">
        <v>447</v>
      </c>
      <c r="E327" s="335" t="s">
        <v>447</v>
      </c>
      <c r="F327" s="335" t="s">
        <v>447</v>
      </c>
      <c r="G327" s="335" t="s">
        <v>447</v>
      </c>
      <c r="H327" s="333"/>
    </row>
    <row r="328" spans="1:8" ht="16.5" customHeight="1" outlineLevel="1">
      <c r="A328" s="283" t="s">
        <v>713</v>
      </c>
      <c r="B328" s="286" t="s">
        <v>916</v>
      </c>
      <c r="C328" s="313" t="s">
        <v>290</v>
      </c>
      <c r="D328" s="335" t="s">
        <v>447</v>
      </c>
      <c r="E328" s="335" t="s">
        <v>447</v>
      </c>
      <c r="F328" s="335" t="s">
        <v>447</v>
      </c>
      <c r="G328" s="335" t="s">
        <v>447</v>
      </c>
      <c r="H328" s="321"/>
    </row>
    <row r="329" spans="1:8" ht="16.5" customHeight="1" outlineLevel="1">
      <c r="A329" s="283" t="s">
        <v>714</v>
      </c>
      <c r="B329" s="141" t="s">
        <v>587</v>
      </c>
      <c r="C329" s="313" t="s">
        <v>194</v>
      </c>
      <c r="D329" s="335" t="s">
        <v>447</v>
      </c>
      <c r="E329" s="335" t="s">
        <v>447</v>
      </c>
      <c r="F329" s="335" t="s">
        <v>447</v>
      </c>
      <c r="G329" s="335" t="s">
        <v>447</v>
      </c>
      <c r="H329" s="333"/>
    </row>
    <row r="330" spans="1:8" ht="16.5" customHeight="1" outlineLevel="1">
      <c r="A330" s="283" t="s">
        <v>715</v>
      </c>
      <c r="B330" s="141" t="s">
        <v>588</v>
      </c>
      <c r="C330" s="313" t="s">
        <v>36</v>
      </c>
      <c r="D330" s="335" t="s">
        <v>447</v>
      </c>
      <c r="E330" s="335" t="s">
        <v>447</v>
      </c>
      <c r="F330" s="335" t="s">
        <v>447</v>
      </c>
      <c r="G330" s="335" t="s">
        <v>447</v>
      </c>
      <c r="H330" s="333"/>
    </row>
    <row r="331" spans="1:8" ht="16.5" customHeight="1" outlineLevel="1">
      <c r="A331" s="283" t="s">
        <v>716</v>
      </c>
      <c r="B331" s="141" t="s">
        <v>586</v>
      </c>
      <c r="C331" s="313" t="s">
        <v>37</v>
      </c>
      <c r="D331" s="335" t="s">
        <v>447</v>
      </c>
      <c r="E331" s="335" t="s">
        <v>447</v>
      </c>
      <c r="F331" s="335" t="s">
        <v>447</v>
      </c>
      <c r="G331" s="335" t="s">
        <v>447</v>
      </c>
      <c r="H331" s="333"/>
    </row>
    <row r="332" spans="1:8" ht="16.5" customHeight="1" outlineLevel="1">
      <c r="A332" s="283" t="s">
        <v>717</v>
      </c>
      <c r="B332" s="286" t="s">
        <v>34</v>
      </c>
      <c r="C332" s="313" t="s">
        <v>290</v>
      </c>
      <c r="D332" s="335" t="s">
        <v>447</v>
      </c>
      <c r="E332" s="335" t="s">
        <v>447</v>
      </c>
      <c r="F332" s="335" t="s">
        <v>447</v>
      </c>
      <c r="G332" s="335" t="s">
        <v>447</v>
      </c>
      <c r="H332" s="321"/>
    </row>
    <row r="333" spans="1:8" ht="16.5" customHeight="1" outlineLevel="1">
      <c r="A333" s="283" t="s">
        <v>718</v>
      </c>
      <c r="B333" s="141" t="s">
        <v>587</v>
      </c>
      <c r="C333" s="313" t="s">
        <v>194</v>
      </c>
      <c r="D333" s="335" t="s">
        <v>447</v>
      </c>
      <c r="E333" s="335" t="s">
        <v>447</v>
      </c>
      <c r="F333" s="335" t="s">
        <v>447</v>
      </c>
      <c r="G333" s="335" t="s">
        <v>447</v>
      </c>
      <c r="H333" s="333"/>
    </row>
    <row r="334" spans="1:8" ht="16.5" customHeight="1" outlineLevel="1">
      <c r="A334" s="283" t="s">
        <v>719</v>
      </c>
      <c r="B334" s="141" t="s">
        <v>586</v>
      </c>
      <c r="C334" s="313" t="s">
        <v>37</v>
      </c>
      <c r="D334" s="335" t="s">
        <v>447</v>
      </c>
      <c r="E334" s="335" t="s">
        <v>447</v>
      </c>
      <c r="F334" s="335" t="s">
        <v>447</v>
      </c>
      <c r="G334" s="335" t="s">
        <v>447</v>
      </c>
      <c r="H334" s="333"/>
    </row>
    <row r="335" spans="1:8" ht="16.5" customHeight="1" outlineLevel="1">
      <c r="A335" s="283" t="s">
        <v>720</v>
      </c>
      <c r="B335" s="286" t="s">
        <v>35</v>
      </c>
      <c r="C335" s="313" t="s">
        <v>290</v>
      </c>
      <c r="D335" s="335" t="s">
        <v>447</v>
      </c>
      <c r="E335" s="335" t="s">
        <v>447</v>
      </c>
      <c r="F335" s="335" t="s">
        <v>447</v>
      </c>
      <c r="G335" s="335" t="s">
        <v>447</v>
      </c>
      <c r="H335" s="321"/>
    </row>
    <row r="336" spans="1:8" ht="16.5" customHeight="1" outlineLevel="1">
      <c r="A336" s="283" t="s">
        <v>721</v>
      </c>
      <c r="B336" s="141" t="s">
        <v>587</v>
      </c>
      <c r="C336" s="313" t="s">
        <v>194</v>
      </c>
      <c r="D336" s="335" t="s">
        <v>447</v>
      </c>
      <c r="E336" s="335" t="s">
        <v>447</v>
      </c>
      <c r="F336" s="335" t="s">
        <v>447</v>
      </c>
      <c r="G336" s="335" t="s">
        <v>447</v>
      </c>
      <c r="H336" s="333"/>
    </row>
    <row r="337" spans="1:8" ht="16.5" customHeight="1" outlineLevel="1">
      <c r="A337" s="283" t="s">
        <v>722</v>
      </c>
      <c r="B337" s="141" t="s">
        <v>588</v>
      </c>
      <c r="C337" s="313" t="s">
        <v>36</v>
      </c>
      <c r="D337" s="335" t="s">
        <v>447</v>
      </c>
      <c r="E337" s="335" t="s">
        <v>447</v>
      </c>
      <c r="F337" s="335" t="s">
        <v>447</v>
      </c>
      <c r="G337" s="335" t="s">
        <v>447</v>
      </c>
      <c r="H337" s="333"/>
    </row>
    <row r="338" spans="1:8" ht="16.5" customHeight="1" outlineLevel="1" thickBot="1">
      <c r="A338" s="288" t="s">
        <v>723</v>
      </c>
      <c r="B338" s="295" t="s">
        <v>586</v>
      </c>
      <c r="C338" s="315" t="s">
        <v>37</v>
      </c>
      <c r="D338" s="331" t="s">
        <v>447</v>
      </c>
      <c r="E338" s="331" t="s">
        <v>447</v>
      </c>
      <c r="F338" s="331" t="s">
        <v>447</v>
      </c>
      <c r="G338" s="331" t="s">
        <v>447</v>
      </c>
      <c r="H338" s="370"/>
    </row>
    <row r="339" spans="1:8">
      <c r="A339" s="304" t="s">
        <v>589</v>
      </c>
      <c r="B339" s="305" t="s">
        <v>622</v>
      </c>
      <c r="C339" s="312" t="s">
        <v>290</v>
      </c>
      <c r="D339" s="325"/>
      <c r="E339" s="325"/>
      <c r="F339" s="325"/>
      <c r="G339" s="325"/>
      <c r="H339" s="326"/>
    </row>
    <row r="340" spans="1:8" ht="31.5">
      <c r="A340" s="283" t="s">
        <v>591</v>
      </c>
      <c r="B340" s="286" t="s">
        <v>1058</v>
      </c>
      <c r="C340" s="313" t="s">
        <v>194</v>
      </c>
      <c r="D340" s="335">
        <v>51.7</v>
      </c>
      <c r="E340" s="335">
        <v>44.54</v>
      </c>
      <c r="F340" s="335">
        <f t="shared" ref="F340:F367" si="29">E340-D340</f>
        <v>-7.1600000000000037</v>
      </c>
      <c r="G340" s="335">
        <f t="shared" ref="G340:G367" si="30">F340/D340*100</f>
        <v>-13.849129593810453</v>
      </c>
      <c r="H340" s="339"/>
    </row>
    <row r="341" spans="1:8" ht="31.5">
      <c r="A341" s="283" t="s">
        <v>724</v>
      </c>
      <c r="B341" s="141" t="s">
        <v>1059</v>
      </c>
      <c r="C341" s="313" t="s">
        <v>194</v>
      </c>
      <c r="D341" s="335" t="s">
        <v>447</v>
      </c>
      <c r="E341" s="335" t="s">
        <v>447</v>
      </c>
      <c r="F341" s="335" t="s">
        <v>447</v>
      </c>
      <c r="G341" s="335" t="s">
        <v>447</v>
      </c>
      <c r="H341" s="339"/>
    </row>
    <row r="342" spans="1:8">
      <c r="A342" s="283" t="s">
        <v>913</v>
      </c>
      <c r="B342" s="301" t="s">
        <v>967</v>
      </c>
      <c r="C342" s="313" t="s">
        <v>194</v>
      </c>
      <c r="D342" s="335" t="s">
        <v>447</v>
      </c>
      <c r="E342" s="335" t="s">
        <v>447</v>
      </c>
      <c r="F342" s="335" t="s">
        <v>447</v>
      </c>
      <c r="G342" s="335" t="s">
        <v>447</v>
      </c>
      <c r="H342" s="339"/>
    </row>
    <row r="343" spans="1:8">
      <c r="A343" s="283" t="s">
        <v>912</v>
      </c>
      <c r="B343" s="301" t="s">
        <v>968</v>
      </c>
      <c r="C343" s="313" t="s">
        <v>194</v>
      </c>
      <c r="D343" s="335" t="s">
        <v>447</v>
      </c>
      <c r="E343" s="335" t="s">
        <v>447</v>
      </c>
      <c r="F343" s="335" t="s">
        <v>447</v>
      </c>
      <c r="G343" s="335" t="s">
        <v>447</v>
      </c>
      <c r="H343" s="339"/>
    </row>
    <row r="344" spans="1:8">
      <c r="A344" s="283" t="s">
        <v>879</v>
      </c>
      <c r="B344" s="286" t="s">
        <v>1015</v>
      </c>
      <c r="C344" s="313" t="s">
        <v>194</v>
      </c>
      <c r="D344" s="335">
        <v>12.32</v>
      </c>
      <c r="E344" s="335">
        <v>9.8179999999999996</v>
      </c>
      <c r="F344" s="335">
        <f t="shared" si="29"/>
        <v>-2.5020000000000007</v>
      </c>
      <c r="G344" s="335">
        <f t="shared" si="30"/>
        <v>-20.308441558441565</v>
      </c>
      <c r="H344" s="339"/>
    </row>
    <row r="345" spans="1:8">
      <c r="A345" s="283" t="s">
        <v>880</v>
      </c>
      <c r="B345" s="286" t="s">
        <v>1060</v>
      </c>
      <c r="C345" s="313" t="s">
        <v>36</v>
      </c>
      <c r="D345" s="335" t="s">
        <v>447</v>
      </c>
      <c r="E345" s="335" t="s">
        <v>447</v>
      </c>
      <c r="F345" s="335" t="s">
        <v>447</v>
      </c>
      <c r="G345" s="335" t="s">
        <v>447</v>
      </c>
      <c r="H345" s="339"/>
    </row>
    <row r="346" spans="1:8" ht="31.5">
      <c r="A346" s="283" t="s">
        <v>881</v>
      </c>
      <c r="B346" s="141" t="s">
        <v>1061</v>
      </c>
      <c r="C346" s="313" t="s">
        <v>36</v>
      </c>
      <c r="D346" s="335" t="s">
        <v>447</v>
      </c>
      <c r="E346" s="335" t="s">
        <v>447</v>
      </c>
      <c r="F346" s="335" t="s">
        <v>447</v>
      </c>
      <c r="G346" s="335" t="s">
        <v>447</v>
      </c>
      <c r="H346" s="339"/>
    </row>
    <row r="347" spans="1:8">
      <c r="A347" s="283" t="s">
        <v>914</v>
      </c>
      <c r="B347" s="301" t="s">
        <v>967</v>
      </c>
      <c r="C347" s="313" t="s">
        <v>36</v>
      </c>
      <c r="D347" s="335" t="s">
        <v>447</v>
      </c>
      <c r="E347" s="335" t="s">
        <v>447</v>
      </c>
      <c r="F347" s="335" t="s">
        <v>447</v>
      </c>
      <c r="G347" s="335" t="s">
        <v>447</v>
      </c>
      <c r="H347" s="339"/>
    </row>
    <row r="348" spans="1:8">
      <c r="A348" s="283" t="s">
        <v>915</v>
      </c>
      <c r="B348" s="301" t="s">
        <v>968</v>
      </c>
      <c r="C348" s="313" t="s">
        <v>36</v>
      </c>
      <c r="D348" s="335" t="s">
        <v>447</v>
      </c>
      <c r="E348" s="335" t="s">
        <v>447</v>
      </c>
      <c r="F348" s="335" t="s">
        <v>447</v>
      </c>
      <c r="G348" s="335" t="s">
        <v>447</v>
      </c>
      <c r="H348" s="339"/>
    </row>
    <row r="349" spans="1:8">
      <c r="A349" s="283" t="s">
        <v>882</v>
      </c>
      <c r="B349" s="286" t="s">
        <v>970</v>
      </c>
      <c r="C349" s="313" t="s">
        <v>969</v>
      </c>
      <c r="D349" s="335">
        <v>2711.95</v>
      </c>
      <c r="E349" s="335">
        <v>2702.98</v>
      </c>
      <c r="F349" s="335">
        <f t="shared" si="29"/>
        <v>-8.9699999999997999</v>
      </c>
      <c r="G349" s="335">
        <f t="shared" si="30"/>
        <v>-0.33075831044081938</v>
      </c>
      <c r="H349" s="339"/>
    </row>
    <row r="350" spans="1:8" ht="31.5">
      <c r="A350" s="283" t="s">
        <v>883</v>
      </c>
      <c r="B350" s="286" t="s">
        <v>1110</v>
      </c>
      <c r="C350" s="313" t="s">
        <v>1119</v>
      </c>
      <c r="D350" s="335">
        <v>46.76</v>
      </c>
      <c r="E350" s="335">
        <v>46.54</v>
      </c>
      <c r="F350" s="335">
        <f t="shared" si="29"/>
        <v>-0.21999999999999886</v>
      </c>
      <c r="G350" s="335">
        <f t="shared" si="30"/>
        <v>-0.47048759623609687</v>
      </c>
      <c r="H350" s="339"/>
    </row>
    <row r="351" spans="1:8" ht="15.75" customHeight="1" outlineLevel="1">
      <c r="A351" s="283" t="s">
        <v>592</v>
      </c>
      <c r="B351" s="306" t="s">
        <v>590</v>
      </c>
      <c r="C351" s="313" t="s">
        <v>290</v>
      </c>
      <c r="D351" s="335" t="s">
        <v>447</v>
      </c>
      <c r="E351" s="335" t="s">
        <v>447</v>
      </c>
      <c r="F351" s="335" t="s">
        <v>447</v>
      </c>
      <c r="G351" s="335" t="s">
        <v>447</v>
      </c>
      <c r="H351" s="339"/>
    </row>
    <row r="352" spans="1:8" ht="15.75" customHeight="1" outlineLevel="1">
      <c r="A352" s="283" t="s">
        <v>594</v>
      </c>
      <c r="B352" s="286" t="s">
        <v>634</v>
      </c>
      <c r="C352" s="313" t="s">
        <v>194</v>
      </c>
      <c r="D352" s="335" t="s">
        <v>447</v>
      </c>
      <c r="E352" s="335" t="s">
        <v>447</v>
      </c>
      <c r="F352" s="335" t="s">
        <v>447</v>
      </c>
      <c r="G352" s="335" t="s">
        <v>447</v>
      </c>
      <c r="H352" s="339"/>
    </row>
    <row r="353" spans="1:8" ht="15.75" customHeight="1" outlineLevel="1">
      <c r="A353" s="283" t="s">
        <v>595</v>
      </c>
      <c r="B353" s="286" t="s">
        <v>635</v>
      </c>
      <c r="C353" s="313" t="s">
        <v>618</v>
      </c>
      <c r="D353" s="335" t="s">
        <v>447</v>
      </c>
      <c r="E353" s="335" t="s">
        <v>447</v>
      </c>
      <c r="F353" s="335" t="s">
        <v>447</v>
      </c>
      <c r="G353" s="335" t="s">
        <v>447</v>
      </c>
      <c r="H353" s="339"/>
    </row>
    <row r="354" spans="1:8" ht="47.25" customHeight="1" outlineLevel="1">
      <c r="A354" s="283" t="s">
        <v>641</v>
      </c>
      <c r="B354" s="286" t="s">
        <v>971</v>
      </c>
      <c r="C354" s="313" t="s">
        <v>1119</v>
      </c>
      <c r="D354" s="335" t="s">
        <v>447</v>
      </c>
      <c r="E354" s="335" t="s">
        <v>447</v>
      </c>
      <c r="F354" s="335" t="s">
        <v>447</v>
      </c>
      <c r="G354" s="335" t="s">
        <v>447</v>
      </c>
      <c r="H354" s="339"/>
    </row>
    <row r="355" spans="1:8" ht="31.5" customHeight="1" outlineLevel="1">
      <c r="A355" s="283" t="s">
        <v>725</v>
      </c>
      <c r="B355" s="286" t="s">
        <v>1016</v>
      </c>
      <c r="C355" s="313" t="s">
        <v>1119</v>
      </c>
      <c r="D355" s="335" t="s">
        <v>447</v>
      </c>
      <c r="E355" s="335" t="s">
        <v>447</v>
      </c>
      <c r="F355" s="335" t="s">
        <v>447</v>
      </c>
      <c r="G355" s="335" t="s">
        <v>447</v>
      </c>
      <c r="H355" s="339"/>
    </row>
    <row r="356" spans="1:8" ht="15.75" customHeight="1" outlineLevel="1">
      <c r="A356" s="283" t="s">
        <v>596</v>
      </c>
      <c r="B356" s="306" t="s">
        <v>593</v>
      </c>
      <c r="C356" s="322" t="s">
        <v>290</v>
      </c>
      <c r="D356" s="335" t="s">
        <v>447</v>
      </c>
      <c r="E356" s="335" t="s">
        <v>290</v>
      </c>
      <c r="F356" s="335" t="s">
        <v>447</v>
      </c>
      <c r="G356" s="335" t="s">
        <v>447</v>
      </c>
      <c r="H356" s="339"/>
    </row>
    <row r="357" spans="1:8" ht="18" customHeight="1" outlineLevel="1">
      <c r="A357" s="283" t="s">
        <v>726</v>
      </c>
      <c r="B357" s="286" t="s">
        <v>744</v>
      </c>
      <c r="C357" s="313" t="s">
        <v>36</v>
      </c>
      <c r="D357" s="335" t="s">
        <v>447</v>
      </c>
      <c r="E357" s="335" t="s">
        <v>447</v>
      </c>
      <c r="F357" s="335" t="s">
        <v>447</v>
      </c>
      <c r="G357" s="335" t="s">
        <v>447</v>
      </c>
      <c r="H357" s="339"/>
    </row>
    <row r="358" spans="1:8" ht="47.25" customHeight="1" outlineLevel="1">
      <c r="A358" s="283" t="s">
        <v>727</v>
      </c>
      <c r="B358" s="141" t="s">
        <v>884</v>
      </c>
      <c r="C358" s="313" t="s">
        <v>36</v>
      </c>
      <c r="D358" s="335" t="s">
        <v>447</v>
      </c>
      <c r="E358" s="335" t="s">
        <v>447</v>
      </c>
      <c r="F358" s="335" t="s">
        <v>447</v>
      </c>
      <c r="G358" s="335" t="s">
        <v>447</v>
      </c>
      <c r="H358" s="339"/>
    </row>
    <row r="359" spans="1:8" ht="47.25" customHeight="1" outlineLevel="1">
      <c r="A359" s="283" t="s">
        <v>728</v>
      </c>
      <c r="B359" s="141" t="s">
        <v>885</v>
      </c>
      <c r="C359" s="313" t="s">
        <v>36</v>
      </c>
      <c r="D359" s="335" t="s">
        <v>447</v>
      </c>
      <c r="E359" s="335" t="s">
        <v>447</v>
      </c>
      <c r="F359" s="335" t="s">
        <v>447</v>
      </c>
      <c r="G359" s="335" t="s">
        <v>447</v>
      </c>
      <c r="H359" s="339"/>
    </row>
    <row r="360" spans="1:8" ht="31.5" customHeight="1" outlineLevel="1">
      <c r="A360" s="283" t="s">
        <v>729</v>
      </c>
      <c r="B360" s="141" t="s">
        <v>638</v>
      </c>
      <c r="C360" s="313" t="s">
        <v>36</v>
      </c>
      <c r="D360" s="335" t="s">
        <v>447</v>
      </c>
      <c r="E360" s="335" t="s">
        <v>447</v>
      </c>
      <c r="F360" s="335" t="s">
        <v>447</v>
      </c>
      <c r="G360" s="335" t="s">
        <v>447</v>
      </c>
      <c r="H360" s="339"/>
    </row>
    <row r="361" spans="1:8" ht="15.75" customHeight="1" outlineLevel="1">
      <c r="A361" s="283" t="s">
        <v>730</v>
      </c>
      <c r="B361" s="286" t="s">
        <v>743</v>
      </c>
      <c r="C361" s="313" t="s">
        <v>194</v>
      </c>
      <c r="D361" s="335" t="s">
        <v>447</v>
      </c>
      <c r="E361" s="335" t="s">
        <v>447</v>
      </c>
      <c r="F361" s="335" t="s">
        <v>447</v>
      </c>
      <c r="G361" s="335" t="s">
        <v>447</v>
      </c>
      <c r="H361" s="339"/>
    </row>
    <row r="362" spans="1:8" ht="31.5" customHeight="1" outlineLevel="1">
      <c r="A362" s="283" t="s">
        <v>731</v>
      </c>
      <c r="B362" s="141" t="s">
        <v>639</v>
      </c>
      <c r="C362" s="313" t="s">
        <v>194</v>
      </c>
      <c r="D362" s="335" t="s">
        <v>447</v>
      </c>
      <c r="E362" s="335" t="s">
        <v>447</v>
      </c>
      <c r="F362" s="335" t="s">
        <v>447</v>
      </c>
      <c r="G362" s="335" t="s">
        <v>447</v>
      </c>
      <c r="H362" s="339"/>
    </row>
    <row r="363" spans="1:8" ht="15.75" customHeight="1" outlineLevel="1">
      <c r="A363" s="283" t="s">
        <v>732</v>
      </c>
      <c r="B363" s="141" t="s">
        <v>640</v>
      </c>
      <c r="C363" s="313" t="s">
        <v>194</v>
      </c>
      <c r="D363" s="335" t="s">
        <v>447</v>
      </c>
      <c r="E363" s="335" t="s">
        <v>447</v>
      </c>
      <c r="F363" s="335" t="s">
        <v>447</v>
      </c>
      <c r="G363" s="335" t="s">
        <v>447</v>
      </c>
      <c r="H363" s="339"/>
    </row>
    <row r="364" spans="1:8" ht="31.5" customHeight="1" outlineLevel="1">
      <c r="A364" s="283" t="s">
        <v>733</v>
      </c>
      <c r="B364" s="286" t="s">
        <v>742</v>
      </c>
      <c r="C364" s="313" t="s">
        <v>1119</v>
      </c>
      <c r="D364" s="335" t="s">
        <v>447</v>
      </c>
      <c r="E364" s="335" t="s">
        <v>447</v>
      </c>
      <c r="F364" s="335" t="s">
        <v>447</v>
      </c>
      <c r="G364" s="335" t="s">
        <v>447</v>
      </c>
      <c r="H364" s="339"/>
    </row>
    <row r="365" spans="1:8" ht="15.75" customHeight="1" outlineLevel="1">
      <c r="A365" s="283" t="s">
        <v>734</v>
      </c>
      <c r="B365" s="141" t="s">
        <v>636</v>
      </c>
      <c r="C365" s="313" t="s">
        <v>1119</v>
      </c>
      <c r="D365" s="335" t="s">
        <v>447</v>
      </c>
      <c r="E365" s="335" t="s">
        <v>447</v>
      </c>
      <c r="F365" s="335" t="s">
        <v>447</v>
      </c>
      <c r="G365" s="335" t="s">
        <v>447</v>
      </c>
      <c r="H365" s="341"/>
    </row>
    <row r="366" spans="1:8" ht="15.75" customHeight="1" outlineLevel="1">
      <c r="A366" s="283" t="s">
        <v>735</v>
      </c>
      <c r="B366" s="141" t="s">
        <v>637</v>
      </c>
      <c r="C366" s="313" t="s">
        <v>1119</v>
      </c>
      <c r="D366" s="335" t="s">
        <v>447</v>
      </c>
      <c r="E366" s="335" t="s">
        <v>447</v>
      </c>
      <c r="F366" s="335" t="s">
        <v>447</v>
      </c>
      <c r="G366" s="335" t="s">
        <v>447</v>
      </c>
      <c r="H366" s="341"/>
    </row>
    <row r="367" spans="1:8" ht="16.5" thickBot="1">
      <c r="A367" s="288" t="s">
        <v>736</v>
      </c>
      <c r="B367" s="308" t="s">
        <v>886</v>
      </c>
      <c r="C367" s="315" t="s">
        <v>38</v>
      </c>
      <c r="D367" s="345">
        <v>53</v>
      </c>
      <c r="E367" s="345">
        <v>54.3</v>
      </c>
      <c r="F367" s="345">
        <f t="shared" si="29"/>
        <v>1.2999999999999972</v>
      </c>
      <c r="G367" s="345">
        <f t="shared" si="30"/>
        <v>2.4528301886792399</v>
      </c>
      <c r="H367" s="366"/>
    </row>
    <row r="368" spans="1:8" ht="15.75" customHeight="1">
      <c r="A368" s="400" t="s">
        <v>1117</v>
      </c>
      <c r="B368" s="401"/>
      <c r="C368" s="401"/>
      <c r="D368" s="401"/>
      <c r="E368" s="401"/>
      <c r="F368" s="401"/>
      <c r="G368" s="401"/>
      <c r="H368" s="402"/>
    </row>
    <row r="369" spans="1:8" ht="10.5" customHeight="1" thickBot="1">
      <c r="A369" s="403"/>
      <c r="B369" s="404"/>
      <c r="C369" s="404"/>
      <c r="D369" s="404"/>
      <c r="E369" s="404"/>
      <c r="F369" s="404"/>
      <c r="G369" s="404"/>
      <c r="H369" s="405"/>
    </row>
    <row r="370" spans="1:8" ht="47.25" customHeight="1">
      <c r="A370" s="422" t="s">
        <v>0</v>
      </c>
      <c r="B370" s="424" t="s">
        <v>1</v>
      </c>
      <c r="C370" s="397" t="s">
        <v>611</v>
      </c>
      <c r="D370" s="397" t="s">
        <v>1125</v>
      </c>
      <c r="E370" s="398"/>
      <c r="F370" s="406" t="s">
        <v>1121</v>
      </c>
      <c r="G370" s="407"/>
      <c r="H370" s="408" t="s">
        <v>1122</v>
      </c>
    </row>
    <row r="371" spans="1:8" ht="39" customHeight="1">
      <c r="A371" s="423"/>
      <c r="B371" s="425"/>
      <c r="C371" s="426"/>
      <c r="D371" s="367" t="s">
        <v>1108</v>
      </c>
      <c r="E371" s="367" t="s">
        <v>195</v>
      </c>
      <c r="F371" s="361" t="s">
        <v>1123</v>
      </c>
      <c r="G371" s="362" t="s">
        <v>1124</v>
      </c>
      <c r="H371" s="409"/>
    </row>
    <row r="372" spans="1:8" ht="16.5" thickBot="1">
      <c r="A372" s="323">
        <v>1</v>
      </c>
      <c r="B372" s="324">
        <v>2</v>
      </c>
      <c r="C372" s="324">
        <v>3</v>
      </c>
      <c r="D372" s="324">
        <v>4</v>
      </c>
      <c r="E372" s="324">
        <v>5</v>
      </c>
      <c r="F372" s="324">
        <v>6</v>
      </c>
      <c r="G372" s="324">
        <v>7</v>
      </c>
      <c r="H372" s="369">
        <v>8</v>
      </c>
    </row>
    <row r="373" spans="1:8" ht="30.75" customHeight="1">
      <c r="A373" s="420" t="s">
        <v>1087</v>
      </c>
      <c r="B373" s="421"/>
      <c r="C373" s="316" t="s">
        <v>1119</v>
      </c>
      <c r="D373" s="346">
        <f>D374</f>
        <v>1.5686200000000001</v>
      </c>
      <c r="E373" s="346">
        <f t="shared" ref="E373:G373" si="31">E374</f>
        <v>0.90480000000000005</v>
      </c>
      <c r="F373" s="346">
        <f t="shared" si="31"/>
        <v>-0.66382000000000008</v>
      </c>
      <c r="G373" s="346">
        <f t="shared" si="31"/>
        <v>-42.318726013948563</v>
      </c>
      <c r="H373" s="347"/>
    </row>
    <row r="374" spans="1:8">
      <c r="A374" s="283" t="s">
        <v>16</v>
      </c>
      <c r="B374" s="153" t="s">
        <v>1062</v>
      </c>
      <c r="C374" s="313" t="s">
        <v>1119</v>
      </c>
      <c r="D374" s="373">
        <f>D375+D399</f>
        <v>1.5686200000000001</v>
      </c>
      <c r="E374" s="373">
        <f>E375+E399</f>
        <v>0.90480000000000005</v>
      </c>
      <c r="F374" s="373">
        <f t="shared" ref="F374:F406" si="32">E374-D374</f>
        <v>-0.66382000000000008</v>
      </c>
      <c r="G374" s="373">
        <f t="shared" ref="G374:G406" si="33">F374/D374*100</f>
        <v>-42.318726013948563</v>
      </c>
      <c r="H374" s="348"/>
    </row>
    <row r="375" spans="1:8">
      <c r="A375" s="283" t="s">
        <v>17</v>
      </c>
      <c r="B375" s="286" t="s">
        <v>202</v>
      </c>
      <c r="C375" s="313" t="s">
        <v>1119</v>
      </c>
      <c r="D375" s="373">
        <f>D382</f>
        <v>1.52902</v>
      </c>
      <c r="E375" s="373">
        <v>0</v>
      </c>
      <c r="F375" s="373">
        <f t="shared" si="32"/>
        <v>-1.52902</v>
      </c>
      <c r="G375" s="373">
        <f t="shared" si="33"/>
        <v>-100</v>
      </c>
      <c r="H375" s="348"/>
    </row>
    <row r="376" spans="1:8" ht="31.5">
      <c r="A376" s="283" t="s">
        <v>203</v>
      </c>
      <c r="B376" s="141" t="s">
        <v>973</v>
      </c>
      <c r="C376" s="313" t="s">
        <v>1119</v>
      </c>
      <c r="D376" s="335" t="s">
        <v>447</v>
      </c>
      <c r="E376" s="335" t="s">
        <v>447</v>
      </c>
      <c r="F376" s="335" t="s">
        <v>447</v>
      </c>
      <c r="G376" s="335" t="s">
        <v>447</v>
      </c>
      <c r="H376" s="348"/>
    </row>
    <row r="377" spans="1:8" ht="15.75" customHeight="1" outlineLevel="1">
      <c r="A377" s="283" t="s">
        <v>597</v>
      </c>
      <c r="B377" s="287" t="s">
        <v>888</v>
      </c>
      <c r="C377" s="313" t="s">
        <v>1119</v>
      </c>
      <c r="D377" s="335" t="s">
        <v>447</v>
      </c>
      <c r="E377" s="335" t="s">
        <v>447</v>
      </c>
      <c r="F377" s="335" t="s">
        <v>447</v>
      </c>
      <c r="G377" s="335" t="s">
        <v>447</v>
      </c>
      <c r="H377" s="348"/>
    </row>
    <row r="378" spans="1:8" ht="31.5" customHeight="1" outlineLevel="1">
      <c r="A378" s="283" t="s">
        <v>928</v>
      </c>
      <c r="B378" s="292" t="s">
        <v>905</v>
      </c>
      <c r="C378" s="313" t="s">
        <v>1119</v>
      </c>
      <c r="D378" s="335" t="s">
        <v>447</v>
      </c>
      <c r="E378" s="335" t="s">
        <v>447</v>
      </c>
      <c r="F378" s="335" t="s">
        <v>447</v>
      </c>
      <c r="G378" s="335" t="s">
        <v>447</v>
      </c>
      <c r="H378" s="348"/>
    </row>
    <row r="379" spans="1:8" ht="31.5" customHeight="1" outlineLevel="1">
      <c r="A379" s="283" t="s">
        <v>929</v>
      </c>
      <c r="B379" s="292" t="s">
        <v>906</v>
      </c>
      <c r="C379" s="313" t="s">
        <v>1119</v>
      </c>
      <c r="D379" s="335" t="s">
        <v>447</v>
      </c>
      <c r="E379" s="335" t="s">
        <v>447</v>
      </c>
      <c r="F379" s="335" t="s">
        <v>447</v>
      </c>
      <c r="G379" s="335" t="s">
        <v>447</v>
      </c>
      <c r="H379" s="348"/>
    </row>
    <row r="380" spans="1:8" ht="31.5" customHeight="1" outlineLevel="1">
      <c r="A380" s="283" t="s">
        <v>974</v>
      </c>
      <c r="B380" s="292" t="s">
        <v>891</v>
      </c>
      <c r="C380" s="313" t="s">
        <v>1119</v>
      </c>
      <c r="D380" s="335" t="s">
        <v>447</v>
      </c>
      <c r="E380" s="335" t="s">
        <v>447</v>
      </c>
      <c r="F380" s="335" t="s">
        <v>447</v>
      </c>
      <c r="G380" s="335" t="s">
        <v>447</v>
      </c>
      <c r="H380" s="348"/>
    </row>
    <row r="381" spans="1:8" ht="15.75" customHeight="1" outlineLevel="1">
      <c r="A381" s="283" t="s">
        <v>598</v>
      </c>
      <c r="B381" s="287" t="s">
        <v>1081</v>
      </c>
      <c r="C381" s="313" t="s">
        <v>1119</v>
      </c>
      <c r="D381" s="335" t="s">
        <v>447</v>
      </c>
      <c r="E381" s="335" t="s">
        <v>447</v>
      </c>
      <c r="F381" s="335" t="s">
        <v>447</v>
      </c>
      <c r="G381" s="335" t="s">
        <v>447</v>
      </c>
      <c r="H381" s="348"/>
    </row>
    <row r="382" spans="1:8">
      <c r="A382" s="283" t="s">
        <v>599</v>
      </c>
      <c r="B382" s="287" t="s">
        <v>889</v>
      </c>
      <c r="C382" s="313" t="s">
        <v>1119</v>
      </c>
      <c r="D382" s="335">
        <v>1.52902</v>
      </c>
      <c r="E382" s="373">
        <v>0</v>
      </c>
      <c r="F382" s="373">
        <f t="shared" si="32"/>
        <v>-1.52902</v>
      </c>
      <c r="G382" s="380">
        <f t="shared" si="33"/>
        <v>-100</v>
      </c>
      <c r="H382" s="348"/>
    </row>
    <row r="383" spans="1:8" ht="15.75" customHeight="1" outlineLevel="1">
      <c r="A383" s="283" t="s">
        <v>600</v>
      </c>
      <c r="B383" s="287" t="s">
        <v>1073</v>
      </c>
      <c r="C383" s="313" t="s">
        <v>1119</v>
      </c>
      <c r="D383" s="335" t="s">
        <v>447</v>
      </c>
      <c r="E383" s="335" t="s">
        <v>447</v>
      </c>
      <c r="F383" s="335" t="s">
        <v>447</v>
      </c>
      <c r="G383" s="335" t="s">
        <v>447</v>
      </c>
      <c r="H383" s="348"/>
    </row>
    <row r="384" spans="1:8">
      <c r="A384" s="283" t="s">
        <v>601</v>
      </c>
      <c r="B384" s="287" t="s">
        <v>208</v>
      </c>
      <c r="C384" s="313" t="s">
        <v>1119</v>
      </c>
      <c r="D384" s="335" t="s">
        <v>447</v>
      </c>
      <c r="E384" s="335" t="s">
        <v>447</v>
      </c>
      <c r="F384" s="335" t="s">
        <v>447</v>
      </c>
      <c r="G384" s="335" t="s">
        <v>447</v>
      </c>
      <c r="H384" s="376"/>
    </row>
    <row r="385" spans="1:8" ht="35.25" customHeight="1">
      <c r="A385" s="283" t="s">
        <v>975</v>
      </c>
      <c r="B385" s="292" t="s">
        <v>972</v>
      </c>
      <c r="C385" s="313" t="s">
        <v>1119</v>
      </c>
      <c r="D385" s="335" t="s">
        <v>447</v>
      </c>
      <c r="E385" s="335" t="s">
        <v>447</v>
      </c>
      <c r="F385" s="335" t="s">
        <v>447</v>
      </c>
      <c r="G385" s="335" t="s">
        <v>447</v>
      </c>
      <c r="H385" s="376"/>
    </row>
    <row r="386" spans="1:8">
      <c r="A386" s="283" t="s">
        <v>976</v>
      </c>
      <c r="B386" s="292" t="s">
        <v>1022</v>
      </c>
      <c r="C386" s="313" t="s">
        <v>1119</v>
      </c>
      <c r="D386" s="335" t="s">
        <v>447</v>
      </c>
      <c r="E386" s="335" t="s">
        <v>447</v>
      </c>
      <c r="F386" s="335" t="s">
        <v>447</v>
      </c>
      <c r="G386" s="335" t="s">
        <v>447</v>
      </c>
      <c r="H386" s="348"/>
    </row>
    <row r="387" spans="1:8">
      <c r="A387" s="283" t="s">
        <v>977</v>
      </c>
      <c r="B387" s="292" t="s">
        <v>737</v>
      </c>
      <c r="C387" s="313" t="s">
        <v>1119</v>
      </c>
      <c r="D387" s="335" t="s">
        <v>447</v>
      </c>
      <c r="E387" s="335" t="s">
        <v>447</v>
      </c>
      <c r="F387" s="335" t="s">
        <v>447</v>
      </c>
      <c r="G387" s="335" t="s">
        <v>447</v>
      </c>
      <c r="H387" s="348"/>
    </row>
    <row r="388" spans="1:8">
      <c r="A388" s="283" t="s">
        <v>978</v>
      </c>
      <c r="B388" s="292" t="s">
        <v>1022</v>
      </c>
      <c r="C388" s="313" t="s">
        <v>1119</v>
      </c>
      <c r="D388" s="335" t="s">
        <v>447</v>
      </c>
      <c r="E388" s="335" t="s">
        <v>447</v>
      </c>
      <c r="F388" s="335" t="s">
        <v>447</v>
      </c>
      <c r="G388" s="335" t="s">
        <v>447</v>
      </c>
      <c r="H388" s="348"/>
    </row>
    <row r="389" spans="1:8" ht="15.75" customHeight="1" outlineLevel="1">
      <c r="A389" s="283" t="s">
        <v>602</v>
      </c>
      <c r="B389" s="287" t="s">
        <v>890</v>
      </c>
      <c r="C389" s="313" t="s">
        <v>1119</v>
      </c>
      <c r="D389" s="335" t="s">
        <v>447</v>
      </c>
      <c r="E389" s="335" t="s">
        <v>447</v>
      </c>
      <c r="F389" s="335" t="s">
        <v>447</v>
      </c>
      <c r="G389" s="335" t="s">
        <v>447</v>
      </c>
      <c r="H389" s="348"/>
    </row>
    <row r="390" spans="1:8" ht="15.75" customHeight="1" outlineLevel="1">
      <c r="A390" s="283" t="s">
        <v>623</v>
      </c>
      <c r="B390" s="287" t="s">
        <v>1078</v>
      </c>
      <c r="C390" s="313" t="s">
        <v>1119</v>
      </c>
      <c r="D390" s="335" t="s">
        <v>447</v>
      </c>
      <c r="E390" s="335" t="s">
        <v>447</v>
      </c>
      <c r="F390" s="335" t="s">
        <v>447</v>
      </c>
      <c r="G390" s="335" t="s">
        <v>447</v>
      </c>
      <c r="H390" s="348"/>
    </row>
    <row r="391" spans="1:8" ht="31.5" customHeight="1" outlineLevel="1">
      <c r="A391" s="283" t="s">
        <v>917</v>
      </c>
      <c r="B391" s="287" t="s">
        <v>1063</v>
      </c>
      <c r="C391" s="313" t="s">
        <v>1119</v>
      </c>
      <c r="D391" s="335" t="s">
        <v>447</v>
      </c>
      <c r="E391" s="335" t="s">
        <v>447</v>
      </c>
      <c r="F391" s="335" t="s">
        <v>447</v>
      </c>
      <c r="G391" s="335" t="s">
        <v>447</v>
      </c>
      <c r="H391" s="348"/>
    </row>
    <row r="392" spans="1:8" ht="18" customHeight="1" outlineLevel="1">
      <c r="A392" s="283" t="s">
        <v>979</v>
      </c>
      <c r="B392" s="292" t="s">
        <v>649</v>
      </c>
      <c r="C392" s="313" t="s">
        <v>1119</v>
      </c>
      <c r="D392" s="335" t="s">
        <v>447</v>
      </c>
      <c r="E392" s="335" t="s">
        <v>447</v>
      </c>
      <c r="F392" s="335" t="s">
        <v>447</v>
      </c>
      <c r="G392" s="335" t="s">
        <v>447</v>
      </c>
      <c r="H392" s="348"/>
    </row>
    <row r="393" spans="1:8" ht="18" customHeight="1" outlineLevel="1">
      <c r="A393" s="283" t="s">
        <v>980</v>
      </c>
      <c r="B393" s="302" t="s">
        <v>637</v>
      </c>
      <c r="C393" s="313" t="s">
        <v>1119</v>
      </c>
      <c r="D393" s="335" t="s">
        <v>447</v>
      </c>
      <c r="E393" s="335" t="s">
        <v>447</v>
      </c>
      <c r="F393" s="335" t="s">
        <v>447</v>
      </c>
      <c r="G393" s="335" t="s">
        <v>447</v>
      </c>
      <c r="H393" s="348"/>
    </row>
    <row r="394" spans="1:8" ht="31.5" customHeight="1" outlineLevel="1">
      <c r="A394" s="283" t="s">
        <v>205</v>
      </c>
      <c r="B394" s="141" t="s">
        <v>1019</v>
      </c>
      <c r="C394" s="313" t="s">
        <v>1119</v>
      </c>
      <c r="D394" s="335" t="s">
        <v>447</v>
      </c>
      <c r="E394" s="335" t="s">
        <v>447</v>
      </c>
      <c r="F394" s="335" t="s">
        <v>447</v>
      </c>
      <c r="G394" s="335" t="s">
        <v>447</v>
      </c>
      <c r="H394" s="348"/>
    </row>
    <row r="395" spans="1:8" ht="31.5" customHeight="1" outlineLevel="1">
      <c r="A395" s="283" t="s">
        <v>981</v>
      </c>
      <c r="B395" s="287" t="s">
        <v>905</v>
      </c>
      <c r="C395" s="313" t="s">
        <v>1119</v>
      </c>
      <c r="D395" s="335" t="s">
        <v>447</v>
      </c>
      <c r="E395" s="335" t="s">
        <v>447</v>
      </c>
      <c r="F395" s="335" t="s">
        <v>447</v>
      </c>
      <c r="G395" s="335" t="s">
        <v>447</v>
      </c>
      <c r="H395" s="348"/>
    </row>
    <row r="396" spans="1:8" ht="31.5" customHeight="1" outlineLevel="1">
      <c r="A396" s="283" t="s">
        <v>982</v>
      </c>
      <c r="B396" s="287" t="s">
        <v>906</v>
      </c>
      <c r="C396" s="313" t="s">
        <v>1119</v>
      </c>
      <c r="D396" s="335" t="s">
        <v>447</v>
      </c>
      <c r="E396" s="335" t="s">
        <v>447</v>
      </c>
      <c r="F396" s="335" t="s">
        <v>447</v>
      </c>
      <c r="G396" s="335" t="s">
        <v>447</v>
      </c>
      <c r="H396" s="348"/>
    </row>
    <row r="397" spans="1:8" ht="31.5" customHeight="1" outlineLevel="1">
      <c r="A397" s="283" t="s">
        <v>983</v>
      </c>
      <c r="B397" s="287" t="s">
        <v>891</v>
      </c>
      <c r="C397" s="313" t="s">
        <v>1119</v>
      </c>
      <c r="D397" s="335" t="s">
        <v>447</v>
      </c>
      <c r="E397" s="335" t="s">
        <v>447</v>
      </c>
      <c r="F397" s="335" t="s">
        <v>447</v>
      </c>
      <c r="G397" s="335" t="s">
        <v>447</v>
      </c>
      <c r="H397" s="348"/>
    </row>
    <row r="398" spans="1:8">
      <c r="A398" s="283" t="s">
        <v>207</v>
      </c>
      <c r="B398" s="141" t="s">
        <v>502</v>
      </c>
      <c r="C398" s="313" t="s">
        <v>1119</v>
      </c>
      <c r="D398" s="335" t="s">
        <v>447</v>
      </c>
      <c r="E398" s="335" t="s">
        <v>447</v>
      </c>
      <c r="F398" s="335" t="s">
        <v>447</v>
      </c>
      <c r="G398" s="335" t="s">
        <v>447</v>
      </c>
      <c r="H398" s="348"/>
    </row>
    <row r="399" spans="1:8">
      <c r="A399" s="283" t="s">
        <v>18</v>
      </c>
      <c r="B399" s="286" t="s">
        <v>1064</v>
      </c>
      <c r="C399" s="313" t="s">
        <v>1119</v>
      </c>
      <c r="D399" s="373">
        <f>D400</f>
        <v>3.9600000000000003E-2</v>
      </c>
      <c r="E399" s="373">
        <f>E400</f>
        <v>0.90480000000000005</v>
      </c>
      <c r="F399" s="373">
        <f t="shared" si="32"/>
        <v>0.86520000000000008</v>
      </c>
      <c r="G399" s="373">
        <f t="shared" si="33"/>
        <v>2184.848484848485</v>
      </c>
      <c r="H399" s="348"/>
    </row>
    <row r="400" spans="1:8">
      <c r="A400" s="283" t="s">
        <v>217</v>
      </c>
      <c r="B400" s="141" t="s">
        <v>1065</v>
      </c>
      <c r="C400" s="313" t="s">
        <v>1119</v>
      </c>
      <c r="D400" s="373">
        <v>3.9600000000000003E-2</v>
      </c>
      <c r="E400" s="373">
        <f t="shared" ref="E400" si="34">E406</f>
        <v>0.90480000000000005</v>
      </c>
      <c r="F400" s="373">
        <f t="shared" si="32"/>
        <v>0.86520000000000008</v>
      </c>
      <c r="G400" s="373">
        <f t="shared" si="33"/>
        <v>2184.848484848485</v>
      </c>
      <c r="H400" s="348"/>
    </row>
    <row r="401" spans="1:8" ht="15.75" customHeight="1" outlineLevel="1">
      <c r="A401" s="283" t="s">
        <v>603</v>
      </c>
      <c r="B401" s="287" t="s">
        <v>751</v>
      </c>
      <c r="C401" s="313" t="s">
        <v>1119</v>
      </c>
      <c r="D401" s="335" t="s">
        <v>447</v>
      </c>
      <c r="E401" s="335" t="s">
        <v>447</v>
      </c>
      <c r="F401" s="335" t="s">
        <v>447</v>
      </c>
      <c r="G401" s="335" t="s">
        <v>447</v>
      </c>
      <c r="H401" s="348"/>
    </row>
    <row r="402" spans="1:8" ht="31.5" customHeight="1" outlineLevel="1">
      <c r="A402" s="283" t="s">
        <v>930</v>
      </c>
      <c r="B402" s="287" t="s">
        <v>905</v>
      </c>
      <c r="C402" s="313" t="s">
        <v>1119</v>
      </c>
      <c r="D402" s="335" t="s">
        <v>447</v>
      </c>
      <c r="E402" s="335" t="s">
        <v>447</v>
      </c>
      <c r="F402" s="335" t="s">
        <v>447</v>
      </c>
      <c r="G402" s="335" t="s">
        <v>447</v>
      </c>
      <c r="H402" s="348"/>
    </row>
    <row r="403" spans="1:8" ht="31.5" customHeight="1" outlineLevel="1">
      <c r="A403" s="283" t="s">
        <v>931</v>
      </c>
      <c r="B403" s="287" t="s">
        <v>906</v>
      </c>
      <c r="C403" s="313" t="s">
        <v>1119</v>
      </c>
      <c r="D403" s="335" t="s">
        <v>447</v>
      </c>
      <c r="E403" s="335" t="s">
        <v>447</v>
      </c>
      <c r="F403" s="335" t="s">
        <v>447</v>
      </c>
      <c r="G403" s="335" t="s">
        <v>447</v>
      </c>
      <c r="H403" s="348"/>
    </row>
    <row r="404" spans="1:8" ht="31.5" customHeight="1" outlineLevel="1">
      <c r="A404" s="283" t="s">
        <v>984</v>
      </c>
      <c r="B404" s="287" t="s">
        <v>891</v>
      </c>
      <c r="C404" s="313" t="s">
        <v>1119</v>
      </c>
      <c r="D404" s="335" t="s">
        <v>447</v>
      </c>
      <c r="E404" s="335" t="s">
        <v>447</v>
      </c>
      <c r="F404" s="335" t="s">
        <v>447</v>
      </c>
      <c r="G404" s="335" t="s">
        <v>447</v>
      </c>
      <c r="H404" s="348"/>
    </row>
    <row r="405" spans="1:8" ht="15.75" customHeight="1" outlineLevel="1">
      <c r="A405" s="283" t="s">
        <v>604</v>
      </c>
      <c r="B405" s="287" t="s">
        <v>1077</v>
      </c>
      <c r="C405" s="313" t="s">
        <v>1119</v>
      </c>
      <c r="D405" s="335" t="s">
        <v>447</v>
      </c>
      <c r="E405" s="335" t="s">
        <v>447</v>
      </c>
      <c r="F405" s="335" t="s">
        <v>447</v>
      </c>
      <c r="G405" s="335" t="s">
        <v>447</v>
      </c>
      <c r="H405" s="348"/>
    </row>
    <row r="406" spans="1:8">
      <c r="A406" s="283" t="s">
        <v>605</v>
      </c>
      <c r="B406" s="287" t="s">
        <v>752</v>
      </c>
      <c r="C406" s="313" t="s">
        <v>1119</v>
      </c>
      <c r="D406" s="373">
        <v>3.9600000000000003E-2</v>
      </c>
      <c r="E406" s="373">
        <v>0.90480000000000005</v>
      </c>
      <c r="F406" s="373">
        <f t="shared" si="32"/>
        <v>0.86520000000000008</v>
      </c>
      <c r="G406" s="373">
        <f t="shared" si="33"/>
        <v>2184.848484848485</v>
      </c>
      <c r="H406" s="348"/>
    </row>
    <row r="407" spans="1:8" ht="15.75" customHeight="1" outlineLevel="1">
      <c r="A407" s="283" t="s">
        <v>606</v>
      </c>
      <c r="B407" s="287" t="s">
        <v>1071</v>
      </c>
      <c r="C407" s="313" t="s">
        <v>1119</v>
      </c>
      <c r="D407" s="335" t="s">
        <v>447</v>
      </c>
      <c r="E407" s="335" t="s">
        <v>447</v>
      </c>
      <c r="F407" s="335" t="s">
        <v>447</v>
      </c>
      <c r="G407" s="335" t="s">
        <v>447</v>
      </c>
      <c r="H407" s="348"/>
    </row>
    <row r="408" spans="1:8" ht="15.75" customHeight="1" outlineLevel="1">
      <c r="A408" s="283" t="s">
        <v>607</v>
      </c>
      <c r="B408" s="287" t="s">
        <v>754</v>
      </c>
      <c r="C408" s="313" t="s">
        <v>1119</v>
      </c>
      <c r="D408" s="335" t="s">
        <v>447</v>
      </c>
      <c r="E408" s="335" t="s">
        <v>447</v>
      </c>
      <c r="F408" s="335" t="s">
        <v>447</v>
      </c>
      <c r="G408" s="335" t="s">
        <v>447</v>
      </c>
      <c r="H408" s="348"/>
    </row>
    <row r="409" spans="1:8" ht="15.75" customHeight="1" outlineLevel="1">
      <c r="A409" s="283" t="s">
        <v>608</v>
      </c>
      <c r="B409" s="287" t="s">
        <v>1078</v>
      </c>
      <c r="C409" s="313" t="s">
        <v>1119</v>
      </c>
      <c r="D409" s="335" t="s">
        <v>447</v>
      </c>
      <c r="E409" s="335" t="s">
        <v>447</v>
      </c>
      <c r="F409" s="335" t="s">
        <v>447</v>
      </c>
      <c r="G409" s="335" t="s">
        <v>447</v>
      </c>
      <c r="H409" s="348"/>
    </row>
    <row r="410" spans="1:8" ht="31.5" customHeight="1" outlineLevel="1">
      <c r="A410" s="283" t="s">
        <v>624</v>
      </c>
      <c r="B410" s="287" t="s">
        <v>1053</v>
      </c>
      <c r="C410" s="313" t="s">
        <v>1119</v>
      </c>
      <c r="D410" s="335" t="s">
        <v>447</v>
      </c>
      <c r="E410" s="335" t="s">
        <v>447</v>
      </c>
      <c r="F410" s="335" t="s">
        <v>447</v>
      </c>
      <c r="G410" s="335" t="s">
        <v>447</v>
      </c>
      <c r="H410" s="348"/>
    </row>
    <row r="411" spans="1:8" ht="15.75" customHeight="1" outlineLevel="1">
      <c r="A411" s="283" t="s">
        <v>985</v>
      </c>
      <c r="B411" s="292" t="s">
        <v>649</v>
      </c>
      <c r="C411" s="313" t="s">
        <v>1119</v>
      </c>
      <c r="D411" s="335" t="s">
        <v>447</v>
      </c>
      <c r="E411" s="335" t="s">
        <v>447</v>
      </c>
      <c r="F411" s="335" t="s">
        <v>447</v>
      </c>
      <c r="G411" s="335" t="s">
        <v>447</v>
      </c>
      <c r="H411" s="348"/>
    </row>
    <row r="412" spans="1:8" ht="15.75" customHeight="1" outlineLevel="1">
      <c r="A412" s="283" t="s">
        <v>986</v>
      </c>
      <c r="B412" s="302" t="s">
        <v>637</v>
      </c>
      <c r="C412" s="313" t="s">
        <v>1119</v>
      </c>
      <c r="D412" s="335" t="s">
        <v>447</v>
      </c>
      <c r="E412" s="335" t="s">
        <v>447</v>
      </c>
      <c r="F412" s="335" t="s">
        <v>447</v>
      </c>
      <c r="G412" s="335" t="s">
        <v>447</v>
      </c>
      <c r="H412" s="348"/>
    </row>
    <row r="413" spans="1:8">
      <c r="A413" s="283" t="s">
        <v>218</v>
      </c>
      <c r="B413" s="141" t="s">
        <v>1020</v>
      </c>
      <c r="C413" s="313" t="s">
        <v>1119</v>
      </c>
      <c r="D413" s="335" t="s">
        <v>447</v>
      </c>
      <c r="E413" s="335" t="s">
        <v>447</v>
      </c>
      <c r="F413" s="335" t="s">
        <v>447</v>
      </c>
      <c r="G413" s="373" t="s">
        <v>447</v>
      </c>
      <c r="H413" s="348"/>
    </row>
    <row r="414" spans="1:8">
      <c r="A414" s="283" t="s">
        <v>220</v>
      </c>
      <c r="B414" s="141" t="s">
        <v>795</v>
      </c>
      <c r="C414" s="313" t="s">
        <v>1119</v>
      </c>
      <c r="D414" s="335" t="s">
        <v>447</v>
      </c>
      <c r="E414" s="335" t="s">
        <v>447</v>
      </c>
      <c r="F414" s="335" t="s">
        <v>447</v>
      </c>
      <c r="G414" s="373" t="s">
        <v>447</v>
      </c>
      <c r="H414" s="348"/>
    </row>
    <row r="415" spans="1:8" ht="15.75" hidden="1" customHeight="1" outlineLevel="1">
      <c r="A415" s="283" t="s">
        <v>627</v>
      </c>
      <c r="B415" s="287" t="s">
        <v>751</v>
      </c>
      <c r="C415" s="313" t="s">
        <v>1119</v>
      </c>
      <c r="D415" s="335" t="s">
        <v>447</v>
      </c>
      <c r="E415" s="335" t="s">
        <v>447</v>
      </c>
      <c r="F415" s="335" t="s">
        <v>447</v>
      </c>
      <c r="G415" s="335" t="s">
        <v>447</v>
      </c>
      <c r="H415" s="348"/>
    </row>
    <row r="416" spans="1:8" ht="31.5" hidden="1" customHeight="1" outlineLevel="1">
      <c r="A416" s="283" t="s">
        <v>932</v>
      </c>
      <c r="B416" s="287" t="s">
        <v>905</v>
      </c>
      <c r="C416" s="313" t="s">
        <v>1119</v>
      </c>
      <c r="D416" s="335" t="s">
        <v>447</v>
      </c>
      <c r="E416" s="335" t="s">
        <v>447</v>
      </c>
      <c r="F416" s="335" t="s">
        <v>447</v>
      </c>
      <c r="G416" s="335" t="s">
        <v>447</v>
      </c>
      <c r="H416" s="348"/>
    </row>
    <row r="417" spans="1:8" ht="31.5" hidden="1" customHeight="1" outlineLevel="1">
      <c r="A417" s="283" t="s">
        <v>933</v>
      </c>
      <c r="B417" s="287" t="s">
        <v>906</v>
      </c>
      <c r="C417" s="313" t="s">
        <v>1119</v>
      </c>
      <c r="D417" s="335" t="s">
        <v>447</v>
      </c>
      <c r="E417" s="335" t="s">
        <v>447</v>
      </c>
      <c r="F417" s="335" t="s">
        <v>447</v>
      </c>
      <c r="G417" s="335" t="s">
        <v>447</v>
      </c>
      <c r="H417" s="348"/>
    </row>
    <row r="418" spans="1:8" ht="31.5" hidden="1" customHeight="1" outlineLevel="1">
      <c r="A418" s="283" t="s">
        <v>987</v>
      </c>
      <c r="B418" s="287" t="s">
        <v>891</v>
      </c>
      <c r="C418" s="313" t="s">
        <v>1119</v>
      </c>
      <c r="D418" s="335" t="s">
        <v>447</v>
      </c>
      <c r="E418" s="335" t="s">
        <v>447</v>
      </c>
      <c r="F418" s="335" t="s">
        <v>447</v>
      </c>
      <c r="G418" s="335" t="s">
        <v>447</v>
      </c>
      <c r="H418" s="348"/>
    </row>
    <row r="419" spans="1:8" ht="15.75" hidden="1" customHeight="1" outlineLevel="1">
      <c r="A419" s="283" t="s">
        <v>628</v>
      </c>
      <c r="B419" s="287" t="s">
        <v>1077</v>
      </c>
      <c r="C419" s="313" t="s">
        <v>1119</v>
      </c>
      <c r="D419" s="335" t="s">
        <v>447</v>
      </c>
      <c r="E419" s="335" t="s">
        <v>447</v>
      </c>
      <c r="F419" s="335" t="s">
        <v>447</v>
      </c>
      <c r="G419" s="335" t="s">
        <v>447</v>
      </c>
      <c r="H419" s="348"/>
    </row>
    <row r="420" spans="1:8" collapsed="1">
      <c r="A420" s="283" t="s">
        <v>629</v>
      </c>
      <c r="B420" s="287" t="s">
        <v>752</v>
      </c>
      <c r="C420" s="313" t="s">
        <v>1119</v>
      </c>
      <c r="D420" s="335" t="s">
        <v>447</v>
      </c>
      <c r="E420" s="335" t="s">
        <v>447</v>
      </c>
      <c r="F420" s="335" t="s">
        <v>447</v>
      </c>
      <c r="G420" s="373" t="s">
        <v>447</v>
      </c>
      <c r="H420" s="348"/>
    </row>
    <row r="421" spans="1:8" ht="15.75" customHeight="1" outlineLevel="1">
      <c r="A421" s="283" t="s">
        <v>630</v>
      </c>
      <c r="B421" s="287" t="s">
        <v>1071</v>
      </c>
      <c r="C421" s="313" t="s">
        <v>1119</v>
      </c>
      <c r="D421" s="335" t="s">
        <v>447</v>
      </c>
      <c r="E421" s="335" t="s">
        <v>447</v>
      </c>
      <c r="F421" s="335" t="s">
        <v>447</v>
      </c>
      <c r="G421" s="335" t="s">
        <v>447</v>
      </c>
      <c r="H421" s="348"/>
    </row>
    <row r="422" spans="1:8" ht="15.75" customHeight="1" outlineLevel="1">
      <c r="A422" s="283" t="s">
        <v>631</v>
      </c>
      <c r="B422" s="287" t="s">
        <v>754</v>
      </c>
      <c r="C422" s="313" t="s">
        <v>1119</v>
      </c>
      <c r="D422" s="335" t="s">
        <v>447</v>
      </c>
      <c r="E422" s="335" t="s">
        <v>447</v>
      </c>
      <c r="F422" s="335" t="s">
        <v>447</v>
      </c>
      <c r="G422" s="335" t="s">
        <v>447</v>
      </c>
      <c r="H422" s="348"/>
    </row>
    <row r="423" spans="1:8" ht="15.75" customHeight="1" outlineLevel="1">
      <c r="A423" s="283" t="s">
        <v>632</v>
      </c>
      <c r="B423" s="287" t="s">
        <v>1078</v>
      </c>
      <c r="C423" s="313" t="s">
        <v>1119</v>
      </c>
      <c r="D423" s="335" t="s">
        <v>447</v>
      </c>
      <c r="E423" s="335" t="s">
        <v>447</v>
      </c>
      <c r="F423" s="335" t="s">
        <v>447</v>
      </c>
      <c r="G423" s="335" t="s">
        <v>447</v>
      </c>
      <c r="H423" s="348"/>
    </row>
    <row r="424" spans="1:8" ht="31.5" customHeight="1" outlineLevel="1">
      <c r="A424" s="283" t="s">
        <v>633</v>
      </c>
      <c r="B424" s="287" t="s">
        <v>1053</v>
      </c>
      <c r="C424" s="313" t="s">
        <v>1119</v>
      </c>
      <c r="D424" s="335" t="s">
        <v>447</v>
      </c>
      <c r="E424" s="335" t="s">
        <v>447</v>
      </c>
      <c r="F424" s="335" t="s">
        <v>447</v>
      </c>
      <c r="G424" s="335" t="s">
        <v>447</v>
      </c>
      <c r="H424" s="348"/>
    </row>
    <row r="425" spans="1:8" ht="15.75" customHeight="1" outlineLevel="1">
      <c r="A425" s="283" t="s">
        <v>988</v>
      </c>
      <c r="B425" s="302" t="s">
        <v>649</v>
      </c>
      <c r="C425" s="313" t="s">
        <v>1119</v>
      </c>
      <c r="D425" s="335" t="s">
        <v>447</v>
      </c>
      <c r="E425" s="335" t="s">
        <v>447</v>
      </c>
      <c r="F425" s="335" t="s">
        <v>447</v>
      </c>
      <c r="G425" s="335" t="s">
        <v>447</v>
      </c>
      <c r="H425" s="348"/>
    </row>
    <row r="426" spans="1:8" ht="15.75" customHeight="1" outlineLevel="1">
      <c r="A426" s="283" t="s">
        <v>989</v>
      </c>
      <c r="B426" s="302" t="s">
        <v>637</v>
      </c>
      <c r="C426" s="313" t="s">
        <v>1119</v>
      </c>
      <c r="D426" s="335" t="s">
        <v>447</v>
      </c>
      <c r="E426" s="335" t="s">
        <v>447</v>
      </c>
      <c r="F426" s="335" t="s">
        <v>447</v>
      </c>
      <c r="G426" s="335" t="s">
        <v>447</v>
      </c>
      <c r="H426" s="348"/>
    </row>
    <row r="427" spans="1:8">
      <c r="A427" s="283" t="s">
        <v>21</v>
      </c>
      <c r="B427" s="286" t="s">
        <v>990</v>
      </c>
      <c r="C427" s="313" t="s">
        <v>1119</v>
      </c>
      <c r="D427" s="335" t="s">
        <v>447</v>
      </c>
      <c r="E427" s="335" t="s">
        <v>447</v>
      </c>
      <c r="F427" s="335" t="s">
        <v>447</v>
      </c>
      <c r="G427" s="335" t="s">
        <v>447</v>
      </c>
      <c r="H427" s="348"/>
    </row>
    <row r="428" spans="1:8" ht="30" customHeight="1">
      <c r="A428" s="283" t="s">
        <v>39</v>
      </c>
      <c r="B428" s="286" t="s">
        <v>329</v>
      </c>
      <c r="C428" s="313" t="s">
        <v>1119</v>
      </c>
      <c r="D428" s="335" t="s">
        <v>447</v>
      </c>
      <c r="E428" s="335" t="s">
        <v>447</v>
      </c>
      <c r="F428" s="335" t="s">
        <v>447</v>
      </c>
      <c r="G428" s="335" t="s">
        <v>447</v>
      </c>
      <c r="H428" s="374"/>
    </row>
    <row r="429" spans="1:8">
      <c r="A429" s="283" t="s">
        <v>74</v>
      </c>
      <c r="B429" s="141" t="s">
        <v>918</v>
      </c>
      <c r="C429" s="313" t="s">
        <v>1119</v>
      </c>
      <c r="D429" s="335" t="s">
        <v>447</v>
      </c>
      <c r="E429" s="335" t="s">
        <v>447</v>
      </c>
      <c r="F429" s="335" t="s">
        <v>447</v>
      </c>
      <c r="G429" s="335" t="s">
        <v>447</v>
      </c>
      <c r="H429" s="348"/>
    </row>
    <row r="430" spans="1:8">
      <c r="A430" s="283" t="s">
        <v>625</v>
      </c>
      <c r="B430" s="141" t="s">
        <v>1118</v>
      </c>
      <c r="C430" s="313" t="s">
        <v>1119</v>
      </c>
      <c r="D430" s="335" t="s">
        <v>447</v>
      </c>
      <c r="E430" s="335" t="s">
        <v>447</v>
      </c>
      <c r="F430" s="335" t="s">
        <v>447</v>
      </c>
      <c r="G430" s="335" t="s">
        <v>447</v>
      </c>
      <c r="H430" s="348"/>
    </row>
    <row r="431" spans="1:8">
      <c r="A431" s="283" t="s">
        <v>19</v>
      </c>
      <c r="B431" s="153" t="s">
        <v>225</v>
      </c>
      <c r="C431" s="313" t="s">
        <v>1119</v>
      </c>
      <c r="D431" s="335" t="s">
        <v>447</v>
      </c>
      <c r="E431" s="335" t="s">
        <v>447</v>
      </c>
      <c r="F431" s="335" t="s">
        <v>447</v>
      </c>
      <c r="G431" s="335" t="s">
        <v>447</v>
      </c>
      <c r="H431" s="348"/>
    </row>
    <row r="432" spans="1:8">
      <c r="A432" s="283" t="s">
        <v>23</v>
      </c>
      <c r="B432" s="286" t="s">
        <v>226</v>
      </c>
      <c r="C432" s="313" t="s">
        <v>1119</v>
      </c>
      <c r="D432" s="335" t="s">
        <v>447</v>
      </c>
      <c r="E432" s="335" t="s">
        <v>447</v>
      </c>
      <c r="F432" s="335" t="s">
        <v>447</v>
      </c>
      <c r="G432" s="335" t="s">
        <v>447</v>
      </c>
      <c r="H432" s="348"/>
    </row>
    <row r="433" spans="1:8">
      <c r="A433" s="283" t="s">
        <v>24</v>
      </c>
      <c r="B433" s="286" t="s">
        <v>227</v>
      </c>
      <c r="C433" s="313" t="s">
        <v>1119</v>
      </c>
      <c r="D433" s="335" t="s">
        <v>447</v>
      </c>
      <c r="E433" s="335" t="s">
        <v>447</v>
      </c>
      <c r="F433" s="335" t="s">
        <v>447</v>
      </c>
      <c r="G433" s="335" t="s">
        <v>447</v>
      </c>
      <c r="H433" s="348"/>
    </row>
    <row r="434" spans="1:8">
      <c r="A434" s="283" t="s">
        <v>30</v>
      </c>
      <c r="B434" s="286" t="s">
        <v>1107</v>
      </c>
      <c r="C434" s="313" t="s">
        <v>1119</v>
      </c>
      <c r="D434" s="335" t="s">
        <v>447</v>
      </c>
      <c r="E434" s="335" t="s">
        <v>447</v>
      </c>
      <c r="F434" s="335" t="s">
        <v>447</v>
      </c>
      <c r="G434" s="335" t="s">
        <v>447</v>
      </c>
      <c r="H434" s="348"/>
    </row>
    <row r="435" spans="1:8">
      <c r="A435" s="283" t="s">
        <v>40</v>
      </c>
      <c r="B435" s="286" t="s">
        <v>228</v>
      </c>
      <c r="C435" s="313" t="s">
        <v>1119</v>
      </c>
      <c r="D435" s="335" t="s">
        <v>447</v>
      </c>
      <c r="E435" s="335" t="s">
        <v>447</v>
      </c>
      <c r="F435" s="335" t="s">
        <v>447</v>
      </c>
      <c r="G435" s="335" t="s">
        <v>447</v>
      </c>
      <c r="H435" s="348"/>
    </row>
    <row r="436" spans="1:8">
      <c r="A436" s="283" t="s">
        <v>41</v>
      </c>
      <c r="B436" s="286" t="s">
        <v>229</v>
      </c>
      <c r="C436" s="313" t="s">
        <v>1119</v>
      </c>
      <c r="D436" s="335" t="s">
        <v>447</v>
      </c>
      <c r="E436" s="335" t="s">
        <v>447</v>
      </c>
      <c r="F436" s="335" t="s">
        <v>447</v>
      </c>
      <c r="G436" s="335" t="s">
        <v>447</v>
      </c>
      <c r="H436" s="348"/>
    </row>
    <row r="437" spans="1:8">
      <c r="A437" s="283" t="s">
        <v>116</v>
      </c>
      <c r="B437" s="141" t="s">
        <v>626</v>
      </c>
      <c r="C437" s="313" t="s">
        <v>1119</v>
      </c>
      <c r="D437" s="335" t="s">
        <v>447</v>
      </c>
      <c r="E437" s="335" t="s">
        <v>447</v>
      </c>
      <c r="F437" s="335" t="s">
        <v>447</v>
      </c>
      <c r="G437" s="335" t="s">
        <v>447</v>
      </c>
      <c r="H437" s="348"/>
    </row>
    <row r="438" spans="1:8" ht="31.5">
      <c r="A438" s="283" t="s">
        <v>746</v>
      </c>
      <c r="B438" s="287" t="s">
        <v>738</v>
      </c>
      <c r="C438" s="313" t="s">
        <v>1119</v>
      </c>
      <c r="D438" s="335" t="s">
        <v>447</v>
      </c>
      <c r="E438" s="335" t="s">
        <v>447</v>
      </c>
      <c r="F438" s="335" t="s">
        <v>447</v>
      </c>
      <c r="G438" s="335" t="s">
        <v>447</v>
      </c>
      <c r="H438" s="348"/>
    </row>
    <row r="439" spans="1:8">
      <c r="A439" s="283" t="s">
        <v>799</v>
      </c>
      <c r="B439" s="141" t="s">
        <v>745</v>
      </c>
      <c r="C439" s="313" t="s">
        <v>1119</v>
      </c>
      <c r="D439" s="335" t="s">
        <v>447</v>
      </c>
      <c r="E439" s="335" t="s">
        <v>447</v>
      </c>
      <c r="F439" s="335" t="s">
        <v>447</v>
      </c>
      <c r="G439" s="335" t="s">
        <v>447</v>
      </c>
      <c r="H439" s="348"/>
    </row>
    <row r="440" spans="1:8" ht="31.5">
      <c r="A440" s="283" t="s">
        <v>800</v>
      </c>
      <c r="B440" s="287" t="s">
        <v>747</v>
      </c>
      <c r="C440" s="313" t="s">
        <v>1119</v>
      </c>
      <c r="D440" s="335" t="s">
        <v>447</v>
      </c>
      <c r="E440" s="335" t="s">
        <v>447</v>
      </c>
      <c r="F440" s="335" t="s">
        <v>447</v>
      </c>
      <c r="G440" s="335" t="s">
        <v>447</v>
      </c>
      <c r="H440" s="348"/>
    </row>
    <row r="441" spans="1:8">
      <c r="A441" s="283" t="s">
        <v>42</v>
      </c>
      <c r="B441" s="286" t="s">
        <v>235</v>
      </c>
      <c r="C441" s="313" t="s">
        <v>1119</v>
      </c>
      <c r="D441" s="335" t="s">
        <v>447</v>
      </c>
      <c r="E441" s="335" t="s">
        <v>447</v>
      </c>
      <c r="F441" s="335" t="s">
        <v>447</v>
      </c>
      <c r="G441" s="335" t="s">
        <v>447</v>
      </c>
      <c r="H441" s="348"/>
    </row>
    <row r="442" spans="1:8" ht="16.5" thickBot="1">
      <c r="A442" s="289" t="s">
        <v>43</v>
      </c>
      <c r="B442" s="319" t="s">
        <v>236</v>
      </c>
      <c r="C442" s="314" t="s">
        <v>1119</v>
      </c>
      <c r="D442" s="335" t="s">
        <v>447</v>
      </c>
      <c r="E442" s="335" t="s">
        <v>447</v>
      </c>
      <c r="F442" s="335" t="s">
        <v>447</v>
      </c>
      <c r="G442" s="335" t="s">
        <v>447</v>
      </c>
      <c r="H442" s="349"/>
    </row>
    <row r="443" spans="1:8">
      <c r="A443" s="304" t="s">
        <v>26</v>
      </c>
      <c r="B443" s="305" t="s">
        <v>872</v>
      </c>
      <c r="C443" s="317" t="s">
        <v>290</v>
      </c>
      <c r="D443" s="350"/>
      <c r="E443" s="350"/>
      <c r="F443" s="350"/>
      <c r="G443" s="350"/>
      <c r="H443" s="351"/>
    </row>
    <row r="444" spans="1:8" ht="47.25">
      <c r="A444" s="293" t="s">
        <v>836</v>
      </c>
      <c r="B444" s="286" t="s">
        <v>840</v>
      </c>
      <c r="C444" s="314" t="s">
        <v>1119</v>
      </c>
      <c r="D444" s="335" t="s">
        <v>447</v>
      </c>
      <c r="E444" s="335" t="s">
        <v>447</v>
      </c>
      <c r="F444" s="335" t="s">
        <v>447</v>
      </c>
      <c r="G444" s="335" t="s">
        <v>447</v>
      </c>
      <c r="H444" s="374"/>
    </row>
    <row r="445" spans="1:8">
      <c r="A445" s="293" t="s">
        <v>837</v>
      </c>
      <c r="B445" s="141" t="s">
        <v>919</v>
      </c>
      <c r="C445" s="314" t="s">
        <v>1119</v>
      </c>
      <c r="D445" s="335" t="s">
        <v>447</v>
      </c>
      <c r="E445" s="335" t="s">
        <v>447</v>
      </c>
      <c r="F445" s="335" t="s">
        <v>447</v>
      </c>
      <c r="G445" s="335" t="s">
        <v>447</v>
      </c>
      <c r="H445" s="352"/>
    </row>
    <row r="446" spans="1:8" ht="31.5">
      <c r="A446" s="293" t="s">
        <v>838</v>
      </c>
      <c r="B446" s="141" t="s">
        <v>887</v>
      </c>
      <c r="C446" s="314" t="s">
        <v>1119</v>
      </c>
      <c r="D446" s="335" t="s">
        <v>447</v>
      </c>
      <c r="E446" s="335" t="s">
        <v>447</v>
      </c>
      <c r="F446" s="335" t="s">
        <v>447</v>
      </c>
      <c r="G446" s="335" t="s">
        <v>447</v>
      </c>
      <c r="H446" s="352"/>
    </row>
    <row r="447" spans="1:8">
      <c r="A447" s="293" t="s">
        <v>839</v>
      </c>
      <c r="B447" s="141" t="s">
        <v>835</v>
      </c>
      <c r="C447" s="314" t="s">
        <v>1119</v>
      </c>
      <c r="D447" s="335" t="s">
        <v>447</v>
      </c>
      <c r="E447" s="335" t="s">
        <v>447</v>
      </c>
      <c r="F447" s="335" t="s">
        <v>447</v>
      </c>
      <c r="G447" s="335" t="s">
        <v>447</v>
      </c>
      <c r="H447" s="352"/>
    </row>
    <row r="448" spans="1:8" ht="33" customHeight="1">
      <c r="A448" s="293" t="s">
        <v>48</v>
      </c>
      <c r="B448" s="286" t="s">
        <v>841</v>
      </c>
      <c r="C448" s="318" t="s">
        <v>1119</v>
      </c>
      <c r="D448" s="335" t="s">
        <v>447</v>
      </c>
      <c r="E448" s="335" t="s">
        <v>447</v>
      </c>
      <c r="F448" s="335" t="s">
        <v>447</v>
      </c>
      <c r="G448" s="335" t="s">
        <v>447</v>
      </c>
      <c r="H448" s="352"/>
    </row>
    <row r="449" spans="1:8">
      <c r="A449" s="293" t="s">
        <v>842</v>
      </c>
      <c r="B449" s="141" t="s">
        <v>956</v>
      </c>
      <c r="C449" s="314" t="s">
        <v>1119</v>
      </c>
      <c r="D449" s="335" t="s">
        <v>447</v>
      </c>
      <c r="E449" s="335" t="s">
        <v>447</v>
      </c>
      <c r="F449" s="335" t="s">
        <v>447</v>
      </c>
      <c r="G449" s="335" t="s">
        <v>447</v>
      </c>
      <c r="H449" s="352"/>
    </row>
    <row r="450" spans="1:8">
      <c r="A450" s="293" t="s">
        <v>843</v>
      </c>
      <c r="B450" s="141" t="s">
        <v>957</v>
      </c>
      <c r="C450" s="314" t="s">
        <v>1119</v>
      </c>
      <c r="D450" s="335" t="s">
        <v>447</v>
      </c>
      <c r="E450" s="335" t="s">
        <v>447</v>
      </c>
      <c r="F450" s="335" t="s">
        <v>447</v>
      </c>
      <c r="G450" s="335" t="s">
        <v>447</v>
      </c>
      <c r="H450" s="352"/>
    </row>
    <row r="451" spans="1:8" ht="16.5" thickBot="1">
      <c r="A451" s="294" t="s">
        <v>844</v>
      </c>
      <c r="B451" s="295" t="s">
        <v>958</v>
      </c>
      <c r="C451" s="315" t="s">
        <v>1119</v>
      </c>
      <c r="D451" s="335" t="s">
        <v>447</v>
      </c>
      <c r="E451" s="335" t="s">
        <v>447</v>
      </c>
      <c r="F451" s="335" t="s">
        <v>447</v>
      </c>
      <c r="G451" s="335" t="s">
        <v>447</v>
      </c>
      <c r="H451" s="353"/>
    </row>
    <row r="452" spans="1:8">
      <c r="D452" s="354"/>
      <c r="E452" s="354"/>
    </row>
    <row r="453" spans="1:8">
      <c r="D453" s="336"/>
      <c r="E453" s="336"/>
    </row>
    <row r="454" spans="1:8">
      <c r="A454" s="296" t="s">
        <v>812</v>
      </c>
    </row>
    <row r="455" spans="1:8">
      <c r="A455" s="399" t="s">
        <v>1103</v>
      </c>
      <c r="B455" s="399"/>
      <c r="C455" s="399"/>
      <c r="D455" s="399"/>
      <c r="E455" s="399"/>
    </row>
    <row r="456" spans="1:8">
      <c r="A456" s="399" t="s">
        <v>924</v>
      </c>
      <c r="B456" s="399"/>
      <c r="C456" s="399"/>
      <c r="D456" s="399"/>
      <c r="E456" s="399"/>
    </row>
    <row r="457" spans="1:8">
      <c r="A457" s="399" t="s">
        <v>1018</v>
      </c>
      <c r="B457" s="399"/>
      <c r="C457" s="399"/>
      <c r="D457" s="399"/>
      <c r="E457" s="399"/>
    </row>
    <row r="458" spans="1:8">
      <c r="A458" s="355" t="s">
        <v>1017</v>
      </c>
    </row>
    <row r="459" spans="1:8" ht="54" customHeight="1">
      <c r="A459" s="419" t="s">
        <v>1109</v>
      </c>
      <c r="B459" s="419"/>
      <c r="C459" s="419"/>
      <c r="D459" s="419"/>
      <c r="E459" s="419"/>
    </row>
    <row r="460" spans="1:8">
      <c r="A460" s="357"/>
    </row>
  </sheetData>
  <mergeCells count="29">
    <mergeCell ref="I19:I20"/>
    <mergeCell ref="A6:G7"/>
    <mergeCell ref="A12:B12"/>
    <mergeCell ref="A14:B14"/>
    <mergeCell ref="A15:B15"/>
    <mergeCell ref="A19:A20"/>
    <mergeCell ref="B19:B20"/>
    <mergeCell ref="A18:H18"/>
    <mergeCell ref="B8:G8"/>
    <mergeCell ref="A9:H9"/>
    <mergeCell ref="A459:E459"/>
    <mergeCell ref="A373:B373"/>
    <mergeCell ref="A455:E455"/>
    <mergeCell ref="A456:E456"/>
    <mergeCell ref="A370:A371"/>
    <mergeCell ref="B370:B371"/>
    <mergeCell ref="C370:C371"/>
    <mergeCell ref="D370:E370"/>
    <mergeCell ref="A318:H318"/>
    <mergeCell ref="D19:E19"/>
    <mergeCell ref="A457:E457"/>
    <mergeCell ref="A368:H369"/>
    <mergeCell ref="F370:G370"/>
    <mergeCell ref="H370:H371"/>
    <mergeCell ref="C19:C20"/>
    <mergeCell ref="F19:G19"/>
    <mergeCell ref="H19:H20"/>
    <mergeCell ref="A166:H166"/>
    <mergeCell ref="A22:H22"/>
  </mergeCells>
  <printOptions horizontalCentered="1"/>
  <pageMargins left="0.98425196850393704" right="0.19685039370078741" top="0.39370078740157483" bottom="0.19685039370078741" header="0.31496062992125984" footer="0.31496062992125984"/>
  <pageSetup paperSize="8" scale="45" fitToHeight="8" orientation="portrait" copies="2" r:id="rId1"/>
  <rowBreaks count="1" manualBreakCount="1">
    <brk id="25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184</v>
      </c>
      <c r="E1" s="67" t="s">
        <v>196</v>
      </c>
      <c r="F1" s="67" t="s">
        <v>197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185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>
      <c r="B69" s="33" t="s">
        <v>186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>
      <c r="B70" s="33" t="s">
        <v>187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>
      <c r="B71" s="33" t="s">
        <v>188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490</v>
      </c>
      <c r="B6" s="263" t="s">
        <v>491</v>
      </c>
      <c r="C6" s="263" t="s">
        <v>492</v>
      </c>
      <c r="D6" s="263" t="s">
        <v>493</v>
      </c>
      <c r="E6" s="263" t="s">
        <v>494</v>
      </c>
      <c r="F6" s="263" t="s">
        <v>495</v>
      </c>
      <c r="G6" s="264" t="s">
        <v>496</v>
      </c>
    </row>
    <row r="7" spans="1:7" ht="16.5" thickBot="1">
      <c r="A7" s="265" t="s">
        <v>497</v>
      </c>
      <c r="B7" s="265" t="s">
        <v>498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499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246</v>
      </c>
      <c r="B9" s="268" t="s">
        <v>500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475</v>
      </c>
      <c r="B10" s="268" t="s">
        <v>204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476</v>
      </c>
      <c r="B11" s="268" t="s">
        <v>206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477</v>
      </c>
      <c r="B12" s="268" t="s">
        <v>501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478</v>
      </c>
      <c r="B13" s="268" t="s">
        <v>502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503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504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248</v>
      </c>
      <c r="B16" s="268" t="s">
        <v>505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479</v>
      </c>
      <c r="B17" s="268" t="s">
        <v>328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480</v>
      </c>
      <c r="B18" s="272" t="s">
        <v>506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507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508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481</v>
      </c>
      <c r="B21" s="268" t="s">
        <v>509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510</v>
      </c>
      <c r="B22" s="268" t="s">
        <v>221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254</v>
      </c>
      <c r="B23" s="275" t="s">
        <v>222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482</v>
      </c>
      <c r="B24" s="275" t="s">
        <v>511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74</v>
      </c>
      <c r="B25" s="275" t="s">
        <v>223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346</v>
      </c>
      <c r="B26" s="275" t="s">
        <v>512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513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514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515</v>
      </c>
      <c r="B29" s="268" t="s">
        <v>516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483</v>
      </c>
      <c r="B30" s="268" t="s">
        <v>224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517</v>
      </c>
      <c r="B31" s="268" t="s">
        <v>518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275</v>
      </c>
      <c r="B32" s="268" t="s">
        <v>226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484</v>
      </c>
      <c r="B33" s="268" t="s">
        <v>227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485</v>
      </c>
      <c r="B34" s="268" t="s">
        <v>228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486</v>
      </c>
      <c r="B35" s="268" t="s">
        <v>229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230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231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232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233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487</v>
      </c>
      <c r="B40" s="268" t="s">
        <v>234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488</v>
      </c>
      <c r="B41" s="268" t="s">
        <v>235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489</v>
      </c>
      <c r="B42" s="268" t="s">
        <v>236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519</v>
      </c>
      <c r="B43" s="268" t="s">
        <v>520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521</v>
      </c>
      <c r="B44" s="268" t="s">
        <v>522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СарРС</vt:lpstr>
      <vt:lpstr>проч</vt:lpstr>
      <vt:lpstr>Росэнергоатом</vt:lpstr>
      <vt:lpstr>СарРС!Заголовки_для_печати</vt:lpstr>
      <vt:lpstr>СарРС!Область_печати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Наталья Юрьвна</cp:lastModifiedBy>
  <cp:lastPrinted>2019-05-15T06:37:22Z</cp:lastPrinted>
  <dcterms:created xsi:type="dcterms:W3CDTF">2015-09-16T07:43:55Z</dcterms:created>
  <dcterms:modified xsi:type="dcterms:W3CDTF">2020-02-03T08:19:13Z</dcterms:modified>
</cp:coreProperties>
</file>